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BADMUTHAFUCK-19\Dropbox (EHI Amazing)\EHI Amazing COIE Business\Community Education\MMJ101\"/>
    </mc:Choice>
  </mc:AlternateContent>
  <xr:revisionPtr revIDLastSave="0" documentId="13_ncr:1_{EE67D816-BB90-42EA-8001-7D0BF012DF70}" xr6:coauthVersionLast="45" xr6:coauthVersionMax="45" xr10:uidLastSave="{00000000-0000-0000-0000-000000000000}"/>
  <bookViews>
    <workbookView xWindow="-108" yWindow="-108" windowWidth="23256" windowHeight="12576" tabRatio="811" xr2:uid="{6D841990-99C5-488E-A717-E7A79919A229}"/>
  </bookViews>
  <sheets>
    <sheet name="Cannabis Butter - 2 Flowers" sheetId="1" r:id="rId1"/>
    <sheet name="Cannabis Oil - 2 Flowers" sheetId="2" r:id="rId2"/>
    <sheet name="Cannabis Butter - Flower &amp; CBD" sheetId="3" r:id="rId3"/>
    <sheet name="Cannabis Oil - Flower &amp; CBD"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5" l="1"/>
  <c r="B8" i="5"/>
  <c r="B10" i="3"/>
  <c r="B8" i="3"/>
  <c r="B46" i="3" l="1"/>
  <c r="B39" i="3"/>
  <c r="B32" i="3"/>
  <c r="B25" i="3"/>
  <c r="B20" i="3"/>
  <c r="B21" i="3" s="1"/>
  <c r="B19" i="3"/>
  <c r="B16" i="3"/>
  <c r="B15" i="3"/>
  <c r="B14" i="3"/>
  <c r="B46" i="5"/>
  <c r="B39" i="5"/>
  <c r="B32" i="5"/>
  <c r="B25" i="5"/>
  <c r="B20" i="5"/>
  <c r="B21" i="5" s="1"/>
  <c r="B19" i="5"/>
  <c r="B16" i="5"/>
  <c r="B12" i="5" s="1"/>
  <c r="B15" i="5"/>
  <c r="B14" i="5"/>
  <c r="B11" i="5" l="1"/>
  <c r="B22" i="3"/>
  <c r="B41" i="3" s="1"/>
  <c r="B43" i="3" s="1"/>
  <c r="B11" i="3"/>
  <c r="B12" i="3"/>
  <c r="B22" i="5"/>
  <c r="B27" i="5" s="1"/>
  <c r="B29" i="5" s="1"/>
  <c r="B11" i="2"/>
  <c r="B11" i="1"/>
  <c r="B34" i="3" l="1"/>
  <c r="B36" i="3" s="1"/>
  <c r="B48" i="3"/>
  <c r="B50" i="3" s="1"/>
  <c r="B33" i="3"/>
  <c r="B35" i="3" s="1"/>
  <c r="B26" i="3"/>
  <c r="B28" i="3" s="1"/>
  <c r="B40" i="3"/>
  <c r="B42" i="3" s="1"/>
  <c r="B27" i="3"/>
  <c r="B29" i="3" s="1"/>
  <c r="B47" i="3"/>
  <c r="B49" i="3" s="1"/>
  <c r="B47" i="5"/>
  <c r="B49" i="5" s="1"/>
  <c r="B26" i="5"/>
  <c r="B28" i="5" s="1"/>
  <c r="B40" i="5"/>
  <c r="B42" i="5" s="1"/>
  <c r="B34" i="5"/>
  <c r="B36" i="5" s="1"/>
  <c r="B41" i="5"/>
  <c r="B43" i="5" s="1"/>
  <c r="B33" i="5"/>
  <c r="B35" i="5" s="1"/>
  <c r="B48" i="5"/>
  <c r="B50" i="5" s="1"/>
  <c r="B10" i="2"/>
  <c r="B9" i="2" s="1"/>
  <c r="B17" i="2" s="1"/>
  <c r="B10" i="1"/>
  <c r="B15" i="1" s="1"/>
  <c r="B8" i="1" l="1"/>
  <c r="B15" i="2"/>
  <c r="B8" i="2"/>
  <c r="B16" i="2" s="1"/>
  <c r="B9" i="1"/>
  <c r="B17" i="1" s="1"/>
  <c r="B16" i="1" l="1"/>
  <c r="B45" i="2"/>
  <c r="B38" i="2"/>
  <c r="B31" i="2"/>
  <c r="B24" i="2"/>
  <c r="B20" i="2"/>
  <c r="B21" i="2" s="1"/>
  <c r="B45" i="1"/>
  <c r="B38" i="1"/>
  <c r="B31" i="1"/>
  <c r="B12" i="2" l="1"/>
  <c r="B12" i="1"/>
  <c r="B33" i="2"/>
  <c r="B26" i="2"/>
  <c r="B28" i="2" s="1"/>
  <c r="B47" i="2"/>
  <c r="B49" i="2" s="1"/>
  <c r="B40" i="2"/>
  <c r="B42" i="2" s="1"/>
  <c r="B35" i="2"/>
  <c r="B39" i="2" l="1"/>
  <c r="B41" i="2" s="1"/>
  <c r="B32" i="2"/>
  <c r="B34" i="2" s="1"/>
  <c r="B25" i="2"/>
  <c r="B27" i="2" s="1"/>
  <c r="B46" i="2"/>
  <c r="B48" i="2" s="1"/>
  <c r="B24" i="1"/>
  <c r="B20" i="1"/>
  <c r="B21" i="1" l="1"/>
  <c r="B25" i="1" s="1"/>
  <c r="B27" i="1" s="1"/>
  <c r="B46" i="1" l="1"/>
  <c r="B48" i="1" s="1"/>
  <c r="B33" i="1"/>
  <c r="B35" i="1" s="1"/>
  <c r="B47" i="1"/>
  <c r="B49" i="1" s="1"/>
  <c r="B40" i="1"/>
  <c r="B42" i="1" s="1"/>
  <c r="B32" i="1"/>
  <c r="B34" i="1" s="1"/>
  <c r="B39" i="1"/>
  <c r="B41" i="1" s="1"/>
  <c r="B26" i="1"/>
  <c r="B28" i="1" s="1"/>
</calcChain>
</file>

<file path=xl/sharedStrings.xml><?xml version="1.0" encoding="utf-8"?>
<sst xmlns="http://schemas.openxmlformats.org/spreadsheetml/2006/main" count="369" uniqueCount="63">
  <si>
    <t>Enter Flower 1 THC %</t>
  </si>
  <si>
    <t>Enter Flower 2 THC %</t>
  </si>
  <si>
    <t>Enter Flower 1 CBD %</t>
  </si>
  <si>
    <t>Enter Flower 2 CBD %</t>
  </si>
  <si>
    <t>Ounces To Grams Conversion</t>
  </si>
  <si>
    <t>Teaspoon To Grams Conversion</t>
  </si>
  <si>
    <t>%</t>
  </si>
  <si>
    <t>g</t>
  </si>
  <si>
    <t>oz</t>
  </si>
  <si>
    <t>mg/g</t>
  </si>
  <si>
    <t>mg</t>
  </si>
  <si>
    <t>to 1</t>
  </si>
  <si>
    <t>THC:CBD Ratio</t>
  </si>
  <si>
    <t>Farm/Grower</t>
  </si>
  <si>
    <t>Terpene Profile</t>
  </si>
  <si>
    <t>Flower 1 Name</t>
  </si>
  <si>
    <t>Flower 2 Name</t>
  </si>
  <si>
    <t>How To Use The Cannabis Calculator</t>
  </si>
  <si>
    <t>3/4 TEASPOON</t>
  </si>
  <si>
    <t>1 TEASPOON</t>
  </si>
  <si>
    <t>1/2 TEASPOON</t>
  </si>
  <si>
    <t>1/4 TEASPOON</t>
  </si>
  <si>
    <t>Cannabis Calculator - Butter</t>
  </si>
  <si>
    <t>Cannabis Calculator - Oil</t>
  </si>
  <si>
    <t>Enter Flower 1 Starting Weight</t>
  </si>
  <si>
    <t>Enter Flower 2 Starting Weight</t>
  </si>
  <si>
    <t>Total Starting Weight</t>
  </si>
  <si>
    <t>Total THC % For Combined Flowers</t>
  </si>
  <si>
    <t>Total CBD % For Combined Flowers</t>
  </si>
  <si>
    <t>Amount of CBD Oil Added</t>
  </si>
  <si>
    <t>Grams Remaining After Infusion</t>
  </si>
  <si>
    <t>CBD Oil</t>
  </si>
  <si>
    <t>Company</t>
  </si>
  <si>
    <t>% Flower Remaining</t>
  </si>
  <si>
    <t>CBD:THC Ratio</t>
  </si>
  <si>
    <r>
      <rPr>
        <b/>
        <sz val="9"/>
        <color rgb="FF0000FF"/>
        <rFont val="Calibri"/>
        <family val="2"/>
        <scheme val="minor"/>
      </rPr>
      <t>Enter Data in the Blue Numerical Spaces Only.</t>
    </r>
    <r>
      <rPr>
        <b/>
        <sz val="9"/>
        <color theme="1"/>
        <rFont val="Calibri"/>
        <family val="2"/>
        <scheme val="minor"/>
      </rPr>
      <t xml:space="preserve"> If the THC or CBD says LOQ for %, enter 0.01 in the calculator. Flower 2 is Optional but encouraged if you need to balance out the THC:CBD ratio or if you want more Terpenes! Remember You Can Always Add Dry Herbs Like Lavendar, Sage, Black Pepper To Your Infusion To Increase Terpenes Too. Pre-Infusion Remaining THC &amp; CBD are multiplied by an 85% factor based upon a High Times study conducted with Steep Hill Labs &amp; SC Labs that confirmed an 85% to 87% conversion of THCa to THC with only a 0.04% conversion of THC into CBN. Grams Remaining After Infusion is multiplied</t>
    </r>
    <r>
      <rPr>
        <sz val="9"/>
        <color theme="1"/>
        <rFont val="Calibri"/>
        <family val="2"/>
        <scheme val="minor"/>
      </rPr>
      <t xml:space="preserve"> by an 85% factor based upon a High Times study conducted with Steep Hill Labs &amp; SC Labs that confirmed an 85% to 87% conversion of THCa to THC with only a 0.04% conversion of THC into CBN. </t>
    </r>
    <r>
      <rPr>
        <b/>
        <sz val="9"/>
        <color theme="1"/>
        <rFont val="Calibri"/>
        <family val="2"/>
        <scheme val="minor"/>
      </rPr>
      <t>Grams Remaining After Infusion</t>
    </r>
    <r>
      <rPr>
        <sz val="9"/>
        <color theme="1"/>
        <rFont val="Calibri"/>
        <family val="2"/>
        <scheme val="minor"/>
      </rPr>
      <t xml:space="preserve"> is multiplied by an 80% factor as butter can lose up to approximately 20% of its volume during the infusion process. :)</t>
    </r>
  </si>
  <si>
    <r>
      <rPr>
        <b/>
        <sz val="9"/>
        <color rgb="FF0000FF"/>
        <rFont val="Calibri"/>
        <family val="2"/>
        <scheme val="minor"/>
      </rPr>
      <t>Enter Data in the Blue Numerical Spaces Only.</t>
    </r>
    <r>
      <rPr>
        <b/>
        <sz val="9"/>
        <color theme="1"/>
        <rFont val="Calibri"/>
        <family val="2"/>
        <scheme val="minor"/>
      </rPr>
      <t xml:space="preserve"> If the THC or CBD says LOQ for %, enter 0.01 in the calculator. Flower 2 is Optional but encouraged if you need to balance out the THC:CBD ratio or if you want more Terpenes! Remember You Can Always Add Dry Herbs Like Lavendar, Sage, Black Pepper To Your Infusion To Increase Terpenes Too. Pre-Infusion Remaining THC &amp; CBD are multiplied by an 85% factor based upon a High Times study conducted with Steep Hill Labs &amp; SC Labs that confirmed an 85% to 87% conversion of THCa to THC with only a 0.04% conversion of THC into CBN. Grams Remaining After Infusion is multiplied </t>
    </r>
    <r>
      <rPr>
        <sz val="9"/>
        <color theme="1"/>
        <rFont val="Calibri"/>
        <family val="2"/>
        <scheme val="minor"/>
      </rPr>
      <t xml:space="preserve">by an 85% factor based upon a High Times study conducted with Steep Hill Labs &amp; SC Labs that confirmed an 85% to 87% conversion of THCa to THC with only a 0.04% conversion of THC into CBN. </t>
    </r>
    <r>
      <rPr>
        <b/>
        <sz val="9"/>
        <color theme="1"/>
        <rFont val="Calibri"/>
        <family val="2"/>
        <scheme val="minor"/>
      </rPr>
      <t>Grams Remaining After Infusion</t>
    </r>
    <r>
      <rPr>
        <sz val="9"/>
        <color theme="1"/>
        <rFont val="Calibri"/>
        <family val="2"/>
        <scheme val="minor"/>
      </rPr>
      <t xml:space="preserve"> is multiplied by an 95% factor as oil can lose up to approximately 5% of its volume during the infusion process. :)</t>
    </r>
  </si>
  <si>
    <t>ml</t>
  </si>
  <si>
    <t>CBD Oil - Total Number Of Servings</t>
  </si>
  <si>
    <t>CBD Oil - Total CBD In Bottle</t>
  </si>
  <si>
    <t>Number Of Servings You Are Adding</t>
  </si>
  <si>
    <t>Herbs Added To Infusion</t>
  </si>
  <si>
    <t>Herb Terpenes</t>
  </si>
  <si>
    <r>
      <t xml:space="preserve">CBD Oil - Amount Per Serving </t>
    </r>
    <r>
      <rPr>
        <b/>
        <sz val="8"/>
        <color rgb="FF0000FF"/>
        <rFont val="Calibri"/>
        <family val="2"/>
        <scheme val="minor"/>
      </rPr>
      <t>(Cannabinoids)</t>
    </r>
  </si>
  <si>
    <r>
      <t xml:space="preserve">Total Final Weight After Decarbing </t>
    </r>
    <r>
      <rPr>
        <b/>
        <sz val="8"/>
        <color rgb="FF0000FF"/>
        <rFont val="Calibri"/>
        <family val="2"/>
        <scheme val="minor"/>
      </rPr>
      <t>(grams)</t>
    </r>
  </si>
  <si>
    <r>
      <t xml:space="preserve">Total Amount of CBD Being Added </t>
    </r>
    <r>
      <rPr>
        <b/>
        <sz val="8"/>
        <rFont val="Calibri"/>
        <family val="2"/>
        <scheme val="minor"/>
      </rPr>
      <t>(mg)</t>
    </r>
  </si>
  <si>
    <r>
      <t xml:space="preserve">Pre-Infusion Remaining THC </t>
    </r>
    <r>
      <rPr>
        <b/>
        <sz val="8"/>
        <color theme="1"/>
        <rFont val="Calibri"/>
        <family val="2"/>
        <scheme val="minor"/>
      </rPr>
      <t xml:space="preserve">(mg) </t>
    </r>
  </si>
  <si>
    <r>
      <t xml:space="preserve">Pre-Infusion Remaining CBD </t>
    </r>
    <r>
      <rPr>
        <b/>
        <sz val="8"/>
        <color theme="1"/>
        <rFont val="Calibri"/>
        <family val="2"/>
        <scheme val="minor"/>
      </rPr>
      <t>(mg)</t>
    </r>
  </si>
  <si>
    <r>
      <t xml:space="preserve">Amount of Organic Butter </t>
    </r>
    <r>
      <rPr>
        <b/>
        <sz val="8"/>
        <color rgb="FF0000FF"/>
        <rFont val="Calibri"/>
        <family val="2"/>
        <scheme val="minor"/>
      </rPr>
      <t>(ounces)</t>
    </r>
  </si>
  <si>
    <r>
      <t xml:space="preserve">Remaining THC In Infusion </t>
    </r>
    <r>
      <rPr>
        <b/>
        <sz val="8"/>
        <color theme="1"/>
        <rFont val="Calibri"/>
        <family val="2"/>
        <scheme val="minor"/>
      </rPr>
      <t>(mg/g)</t>
    </r>
  </si>
  <si>
    <r>
      <t xml:space="preserve">Remaining CBD In Infusion </t>
    </r>
    <r>
      <rPr>
        <b/>
        <sz val="8"/>
        <color theme="1"/>
        <rFont val="Calibri"/>
        <family val="2"/>
        <scheme val="minor"/>
      </rPr>
      <t>(mg/g)</t>
    </r>
  </si>
  <si>
    <r>
      <t xml:space="preserve">THC In 1/4 TEASPOON </t>
    </r>
    <r>
      <rPr>
        <b/>
        <sz val="8"/>
        <color rgb="FF008000"/>
        <rFont val="Calibri"/>
        <family val="2"/>
        <scheme val="minor"/>
      </rPr>
      <t>(mg)</t>
    </r>
  </si>
  <si>
    <r>
      <t xml:space="preserve">CBD In 1/4 TEASPOON </t>
    </r>
    <r>
      <rPr>
        <b/>
        <sz val="8"/>
        <color rgb="FF008000"/>
        <rFont val="Calibri"/>
        <family val="2"/>
        <scheme val="minor"/>
      </rPr>
      <t>(mg)</t>
    </r>
  </si>
  <si>
    <r>
      <t xml:space="preserve">THC In 1 TEASPOON </t>
    </r>
    <r>
      <rPr>
        <b/>
        <sz val="8"/>
        <color rgb="FF008000"/>
        <rFont val="Calibri"/>
        <family val="2"/>
        <scheme val="minor"/>
      </rPr>
      <t>(mg)</t>
    </r>
  </si>
  <si>
    <r>
      <t xml:space="preserve">CBD In 1 TEASPOON </t>
    </r>
    <r>
      <rPr>
        <b/>
        <sz val="8"/>
        <color rgb="FF008000"/>
        <rFont val="Calibri"/>
        <family val="2"/>
        <scheme val="minor"/>
      </rPr>
      <t>(mg)</t>
    </r>
  </si>
  <si>
    <r>
      <t xml:space="preserve">THC In 3/4 TEASPOON </t>
    </r>
    <r>
      <rPr>
        <b/>
        <sz val="8"/>
        <color rgb="FF008000"/>
        <rFont val="Calibri"/>
        <family val="2"/>
        <scheme val="minor"/>
      </rPr>
      <t>(mg)</t>
    </r>
  </si>
  <si>
    <r>
      <t xml:space="preserve">CBD In 3/4 TEASPOON </t>
    </r>
    <r>
      <rPr>
        <b/>
        <sz val="8"/>
        <color rgb="FF008000"/>
        <rFont val="Calibri"/>
        <family val="2"/>
        <scheme val="minor"/>
      </rPr>
      <t>(mg)</t>
    </r>
  </si>
  <si>
    <r>
      <t xml:space="preserve">THC In 1/2 TEASPOON </t>
    </r>
    <r>
      <rPr>
        <b/>
        <sz val="8"/>
        <color rgb="FF008000"/>
        <rFont val="Calibri"/>
        <family val="2"/>
        <scheme val="minor"/>
      </rPr>
      <t>(mg)</t>
    </r>
  </si>
  <si>
    <r>
      <t xml:space="preserve">CBD In 1/2 TEASPOON </t>
    </r>
    <r>
      <rPr>
        <b/>
        <sz val="8"/>
        <color rgb="FF008000"/>
        <rFont val="Calibri"/>
        <family val="2"/>
        <scheme val="minor"/>
      </rPr>
      <t>(mg)</t>
    </r>
  </si>
  <si>
    <r>
      <rPr>
        <b/>
        <sz val="9"/>
        <color rgb="FF0000FF"/>
        <rFont val="Calibri"/>
        <family val="2"/>
        <scheme val="minor"/>
      </rPr>
      <t>Enter Data in the Blue Numerical Spaces Only.</t>
    </r>
    <r>
      <rPr>
        <b/>
        <sz val="9"/>
        <color theme="1"/>
        <rFont val="Calibri"/>
        <family val="2"/>
        <scheme val="minor"/>
      </rPr>
      <t xml:space="preserve"> If the THC or CBD says LOQ for %, enter 0.01 in the calculator. For The CBD Oil you will need to read the Supplement Facts on the bottle to get the Amount Per Serving (Cannabinoids or CBD) and Total Number of Servings. Remember You Can Always Add Dry Herbs Like Lavendar, Sage, Black Pepper To Your Infusion To Increase Terpenes Too. Pre-Infusion Remaining THC &amp; CBD are </t>
    </r>
    <r>
      <rPr>
        <sz val="9"/>
        <color theme="1"/>
        <rFont val="Calibri"/>
        <family val="2"/>
        <scheme val="minor"/>
      </rPr>
      <t>multiplied by an 85% factor based upon a High Times study conducted with Steep Hill Labs &amp; SC Labs that confirmed an 85% to 87% conversion of THCa to THC with only a 0.04% conversion of THC into CBN.</t>
    </r>
    <r>
      <rPr>
        <b/>
        <sz val="9"/>
        <color theme="1"/>
        <rFont val="Calibri"/>
        <family val="2"/>
        <scheme val="minor"/>
      </rPr>
      <t xml:space="preserve"> Grams Remaining After Infusion</t>
    </r>
    <r>
      <rPr>
        <sz val="9"/>
        <color theme="1"/>
        <rFont val="Calibri"/>
        <family val="2"/>
        <scheme val="minor"/>
      </rPr>
      <t xml:space="preserve"> is multiplied by 80% for butter and 95% for the CBD Oil as both can lose some volume during the infusion process. :)</t>
    </r>
  </si>
  <si>
    <r>
      <rPr>
        <b/>
        <sz val="9"/>
        <color rgb="FF0000FF"/>
        <rFont val="Calibri"/>
        <family val="2"/>
        <scheme val="minor"/>
      </rPr>
      <t>Enter Data in the Blue Numerical Spaces Only.</t>
    </r>
    <r>
      <rPr>
        <b/>
        <sz val="9"/>
        <color theme="1"/>
        <rFont val="Calibri"/>
        <family val="2"/>
        <scheme val="minor"/>
      </rPr>
      <t xml:space="preserve"> If the THC or CBD says LOQ for %, enter 0.01 in the calculator. Remember You Can Always Add Dry Herbs Like Lavendar, Sage, Black Pepper To You Infusion To Increase Terpenes Too. Pre-Infusion Remaining THC &amp; CBD are </t>
    </r>
    <r>
      <rPr>
        <sz val="9"/>
        <color theme="1"/>
        <rFont val="Calibri"/>
        <family val="2"/>
        <scheme val="minor"/>
      </rPr>
      <t>multiplied by an 85% factor based upon a High Times study conducted with Steep Hill Labs &amp; SC Labs that confirmed an 85% to 87% conversion of THCa to THC with only a 0.04% conversion of THC into CBN.</t>
    </r>
    <r>
      <rPr>
        <b/>
        <sz val="9"/>
        <color theme="1"/>
        <rFont val="Calibri"/>
        <family val="2"/>
        <scheme val="minor"/>
      </rPr>
      <t xml:space="preserve"> Grams Remaining After Infusion</t>
    </r>
    <r>
      <rPr>
        <sz val="9"/>
        <color theme="1"/>
        <rFont val="Calibri"/>
        <family val="2"/>
        <scheme val="minor"/>
      </rPr>
      <t xml:space="preserve"> is multiplied by 95% for the Infusing Oil &amp; CBD Oil as both can lose some volume during the infusion process. :)</t>
    </r>
  </si>
  <si>
    <r>
      <t xml:space="preserve">Amount of Organic Oil </t>
    </r>
    <r>
      <rPr>
        <b/>
        <sz val="8"/>
        <color rgb="FF0000FF"/>
        <rFont val="Calibri"/>
        <family val="2"/>
        <scheme val="minor"/>
      </rPr>
      <t>(ounces)</t>
    </r>
  </si>
  <si>
    <t>mls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</si>
</sst>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1"/>
      <name val="Calibri"/>
      <family val="2"/>
      <scheme val="minor"/>
    </font>
    <font>
      <b/>
      <sz val="11"/>
      <color rgb="FF0000FF"/>
      <name val="Calibri"/>
      <family val="2"/>
      <scheme val="minor"/>
    </font>
    <font>
      <sz val="28"/>
      <color theme="1"/>
      <name val="Century Gothic"/>
      <family val="2"/>
    </font>
    <font>
      <b/>
      <sz val="11"/>
      <color theme="0"/>
      <name val="Calibri"/>
      <family val="2"/>
      <scheme val="minor"/>
    </font>
    <font>
      <sz val="11"/>
      <name val="Calibri"/>
      <family val="2"/>
      <scheme val="minor"/>
    </font>
    <font>
      <sz val="9"/>
      <color theme="1"/>
      <name val="Calibri"/>
      <family val="2"/>
      <scheme val="minor"/>
    </font>
    <font>
      <b/>
      <sz val="9"/>
      <color rgb="FF0000FF"/>
      <name val="Calibri"/>
      <family val="2"/>
      <scheme val="minor"/>
    </font>
    <font>
      <b/>
      <sz val="9"/>
      <color theme="1"/>
      <name val="Calibri"/>
      <family val="2"/>
      <scheme val="minor"/>
    </font>
    <font>
      <b/>
      <sz val="11"/>
      <color rgb="FF008000"/>
      <name val="Calibri"/>
      <family val="2"/>
      <scheme val="minor"/>
    </font>
    <font>
      <b/>
      <sz val="12"/>
      <color theme="0"/>
      <name val="Calibri"/>
      <family val="2"/>
      <scheme val="minor"/>
    </font>
    <font>
      <b/>
      <sz val="11"/>
      <name val="Calibri"/>
      <family val="2"/>
      <scheme val="minor"/>
    </font>
    <font>
      <b/>
      <sz val="8"/>
      <color rgb="FF0000FF"/>
      <name val="Calibri"/>
      <family val="2"/>
      <scheme val="minor"/>
    </font>
    <font>
      <b/>
      <sz val="8"/>
      <name val="Calibri"/>
      <family val="2"/>
      <scheme val="minor"/>
    </font>
    <font>
      <b/>
      <sz val="8"/>
      <color theme="1"/>
      <name val="Calibri"/>
      <family val="2"/>
      <scheme val="minor"/>
    </font>
    <font>
      <b/>
      <sz val="8"/>
      <color rgb="FF008000"/>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9900"/>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xf numFmtId="0" fontId="2" fillId="0" borderId="6" xfId="0" applyFont="1" applyBorder="1"/>
    <xf numFmtId="0" fontId="2" fillId="0" borderId="7" xfId="0" applyFont="1" applyBorder="1"/>
    <xf numFmtId="0" fontId="1" fillId="0" borderId="6" xfId="0" applyFont="1" applyBorder="1"/>
    <xf numFmtId="0" fontId="1" fillId="0" borderId="7" xfId="0" applyFont="1" applyBorder="1"/>
    <xf numFmtId="2" fontId="1" fillId="0" borderId="0" xfId="0" applyNumberFormat="1" applyFont="1" applyBorder="1"/>
    <xf numFmtId="164" fontId="1" fillId="0" borderId="0" xfId="0" applyNumberFormat="1" applyFont="1" applyBorder="1"/>
    <xf numFmtId="0" fontId="1" fillId="2" borderId="6" xfId="0" applyFont="1" applyFill="1" applyBorder="1"/>
    <xf numFmtId="0" fontId="1" fillId="2" borderId="0" xfId="0" applyFont="1" applyFill="1" applyBorder="1"/>
    <xf numFmtId="0" fontId="1" fillId="2" borderId="7" xfId="0" applyFont="1" applyFill="1" applyBorder="1"/>
    <xf numFmtId="2" fontId="2" fillId="0" borderId="0" xfId="0" applyNumberFormat="1" applyFont="1" applyBorder="1"/>
    <xf numFmtId="0" fontId="5" fillId="2" borderId="0" xfId="0" applyFont="1" applyFill="1"/>
    <xf numFmtId="0" fontId="4" fillId="3" borderId="0" xfId="0" applyFont="1" applyFill="1" applyBorder="1"/>
    <xf numFmtId="0" fontId="4" fillId="3" borderId="7" xfId="0" applyFont="1" applyFill="1" applyBorder="1"/>
    <xf numFmtId="0" fontId="4" fillId="3" borderId="6" xfId="0" applyFont="1" applyFill="1" applyBorder="1" applyAlignment="1">
      <alignment horizontal="center"/>
    </xf>
    <xf numFmtId="0" fontId="9" fillId="4" borderId="8" xfId="0" applyFont="1" applyFill="1" applyBorder="1"/>
    <xf numFmtId="2" fontId="9" fillId="4" borderId="8" xfId="0" applyNumberFormat="1" applyFont="1" applyFill="1" applyBorder="1"/>
    <xf numFmtId="164" fontId="2" fillId="0" borderId="0" xfId="0" applyNumberFormat="1" applyFont="1" applyBorder="1"/>
    <xf numFmtId="0" fontId="0" fillId="2" borderId="0" xfId="0" applyFill="1"/>
    <xf numFmtId="0" fontId="1" fillId="0" borderId="11" xfId="0" applyFont="1" applyBorder="1" applyAlignment="1">
      <alignment vertical="center"/>
    </xf>
    <xf numFmtId="0" fontId="6" fillId="0" borderId="8" xfId="0" applyFont="1" applyBorder="1" applyAlignment="1">
      <alignment vertical="center"/>
    </xf>
    <xf numFmtId="0" fontId="1" fillId="0" borderId="8" xfId="0" applyFont="1" applyBorder="1" applyAlignment="1">
      <alignment vertical="center"/>
    </xf>
    <xf numFmtId="0" fontId="6" fillId="0" borderId="8" xfId="0" applyFont="1" applyBorder="1" applyAlignment="1">
      <alignment vertical="center" wrapText="1"/>
    </xf>
    <xf numFmtId="1" fontId="2" fillId="0" borderId="0" xfId="0" applyNumberFormat="1" applyFont="1" applyBorder="1"/>
    <xf numFmtId="0" fontId="11" fillId="0" borderId="6" xfId="0" applyFont="1" applyBorder="1"/>
    <xf numFmtId="1" fontId="11" fillId="0" borderId="0" xfId="0" applyNumberFormat="1" applyFont="1" applyBorder="1"/>
    <xf numFmtId="0" fontId="11" fillId="0" borderId="7" xfId="0" applyFont="1" applyBorder="1"/>
    <xf numFmtId="0" fontId="3" fillId="0" borderId="1" xfId="0" applyFont="1" applyBorder="1" applyAlignment="1">
      <alignment horizontal="center"/>
    </xf>
    <xf numFmtId="0" fontId="3" fillId="0" borderId="12" xfId="0" applyFont="1" applyBorder="1" applyAlignment="1">
      <alignment horizontal="center"/>
    </xf>
    <xf numFmtId="0" fontId="3" fillId="0" borderId="2" xfId="0" applyFont="1" applyBorder="1" applyAlignment="1">
      <alignment horizontal="center"/>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6" fillId="0" borderId="4" xfId="0" applyFont="1" applyBorder="1" applyAlignment="1">
      <alignment vertical="top"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3" fillId="0" borderId="8" xfId="0" applyFont="1" applyBorder="1" applyAlignment="1">
      <alignment horizontal="center"/>
    </xf>
    <xf numFmtId="0" fontId="6" fillId="0" borderId="3" xfId="0" applyFont="1" applyBorder="1" applyAlignment="1">
      <alignment vertical="top" wrapText="1"/>
    </xf>
    <xf numFmtId="0" fontId="6" fillId="0" borderId="3" xfId="0" applyFont="1" applyBorder="1" applyAlignment="1">
      <alignment wrapText="1"/>
    </xf>
    <xf numFmtId="0" fontId="6" fillId="0" borderId="0" xfId="0" applyFont="1" applyBorder="1" applyAlignment="1">
      <alignment wrapText="1"/>
    </xf>
    <xf numFmtId="0" fontId="0" fillId="0" borderId="0" xfId="0"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1" fillId="0" borderId="13" xfId="0" applyFont="1" applyBorder="1" applyAlignment="1">
      <alignment vertical="center" wrapText="1"/>
    </xf>
    <xf numFmtId="0" fontId="0" fillId="0" borderId="11" xfId="0" applyBorder="1" applyAlignment="1">
      <alignment vertical="center" wrapText="1"/>
    </xf>
    <xf numFmtId="164" fontId="9" fillId="4" borderId="8" xfId="0" applyNumberFormat="1" applyFont="1" applyFill="1" applyBorder="1"/>
  </cellXfs>
  <cellStyles count="1">
    <cellStyle name="Normal" xfId="0" builtinId="0"/>
  </cellStyles>
  <dxfs count="0"/>
  <tableStyles count="0" defaultTableStyle="TableStyleMedium2" defaultPivotStyle="PivotStyleLight16"/>
  <colors>
    <mruColors>
      <color rgb="FF0000FF"/>
      <color rgb="FF009900"/>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685801</xdr:colOff>
      <xdr:row>0</xdr:row>
      <xdr:rowOff>5080</xdr:rowOff>
    </xdr:from>
    <xdr:to>
      <xdr:col>0</xdr:col>
      <xdr:colOff>1178561</xdr:colOff>
      <xdr:row>0</xdr:row>
      <xdr:rowOff>460883</xdr:rowOff>
    </xdr:to>
    <xdr:pic>
      <xdr:nvPicPr>
        <xdr:cNvPr id="3" name="Picture 2">
          <a:extLst>
            <a:ext uri="{FF2B5EF4-FFF2-40B4-BE49-F238E27FC236}">
              <a16:creationId xmlns:a16="http://schemas.microsoft.com/office/drawing/2014/main" id="{CF9A7CF3-79D8-440A-920F-554CFE28A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1" y="5080"/>
          <a:ext cx="492760" cy="455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965200</xdr:colOff>
      <xdr:row>0</xdr:row>
      <xdr:rowOff>5080</xdr:rowOff>
    </xdr:from>
    <xdr:to>
      <xdr:col>0</xdr:col>
      <xdr:colOff>1457960</xdr:colOff>
      <xdr:row>0</xdr:row>
      <xdr:rowOff>460883</xdr:rowOff>
    </xdr:to>
    <xdr:pic>
      <xdr:nvPicPr>
        <xdr:cNvPr id="2" name="Picture 1">
          <a:extLst>
            <a:ext uri="{FF2B5EF4-FFF2-40B4-BE49-F238E27FC236}">
              <a16:creationId xmlns:a16="http://schemas.microsoft.com/office/drawing/2014/main" id="{3DBDCB1E-01E4-4348-9B0F-D8004CA53E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0" y="5080"/>
          <a:ext cx="492760" cy="4558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701040</xdr:colOff>
      <xdr:row>0</xdr:row>
      <xdr:rowOff>5080</xdr:rowOff>
    </xdr:from>
    <xdr:to>
      <xdr:col>0</xdr:col>
      <xdr:colOff>1178561</xdr:colOff>
      <xdr:row>1</xdr:row>
      <xdr:rowOff>1631</xdr:rowOff>
    </xdr:to>
    <xdr:pic>
      <xdr:nvPicPr>
        <xdr:cNvPr id="15" name="Picture 14">
          <a:extLst>
            <a:ext uri="{FF2B5EF4-FFF2-40B4-BE49-F238E27FC236}">
              <a16:creationId xmlns:a16="http://schemas.microsoft.com/office/drawing/2014/main" id="{CE428EB8-E414-4FD2-B6AB-ACB7DBE6BA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0"/>
          <a:ext cx="477521" cy="463911"/>
        </a:xfrm>
        <a:prstGeom prst="rect">
          <a:avLst/>
        </a:prstGeom>
      </xdr:spPr>
    </xdr:pic>
    <xdr:clientData/>
  </xdr:twoCellAnchor>
  <xdr:twoCellAnchor editAs="oneCell">
    <xdr:from>
      <xdr:col>0</xdr:col>
      <xdr:colOff>701040</xdr:colOff>
      <xdr:row>0</xdr:row>
      <xdr:rowOff>5081</xdr:rowOff>
    </xdr:from>
    <xdr:to>
      <xdr:col>0</xdr:col>
      <xdr:colOff>1178561</xdr:colOff>
      <xdr:row>1</xdr:row>
      <xdr:rowOff>1</xdr:rowOff>
    </xdr:to>
    <xdr:pic>
      <xdr:nvPicPr>
        <xdr:cNvPr id="3" name="Picture 2">
          <a:extLst>
            <a:ext uri="{FF2B5EF4-FFF2-40B4-BE49-F238E27FC236}">
              <a16:creationId xmlns:a16="http://schemas.microsoft.com/office/drawing/2014/main" id="{89C9CAEF-1EBD-4324-A649-8FA02F3459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1"/>
          <a:ext cx="477521" cy="459740"/>
        </a:xfrm>
        <a:prstGeom prst="rect">
          <a:avLst/>
        </a:prstGeom>
      </xdr:spPr>
    </xdr:pic>
    <xdr:clientData/>
  </xdr:twoCellAnchor>
  <xdr:twoCellAnchor editAs="oneCell">
    <xdr:from>
      <xdr:col>0</xdr:col>
      <xdr:colOff>701040</xdr:colOff>
      <xdr:row>0</xdr:row>
      <xdr:rowOff>5080</xdr:rowOff>
    </xdr:from>
    <xdr:to>
      <xdr:col>0</xdr:col>
      <xdr:colOff>1178561</xdr:colOff>
      <xdr:row>1</xdr:row>
      <xdr:rowOff>1631</xdr:rowOff>
    </xdr:to>
    <xdr:pic>
      <xdr:nvPicPr>
        <xdr:cNvPr id="4" name="Picture 3">
          <a:extLst>
            <a:ext uri="{FF2B5EF4-FFF2-40B4-BE49-F238E27FC236}">
              <a16:creationId xmlns:a16="http://schemas.microsoft.com/office/drawing/2014/main" id="{139D58F8-27C0-4F72-B735-C57036AE55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0"/>
          <a:ext cx="477521" cy="4613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701040</xdr:colOff>
      <xdr:row>0</xdr:row>
      <xdr:rowOff>5081</xdr:rowOff>
    </xdr:from>
    <xdr:to>
      <xdr:col>0</xdr:col>
      <xdr:colOff>1178561</xdr:colOff>
      <xdr:row>1</xdr:row>
      <xdr:rowOff>1</xdr:rowOff>
    </xdr:to>
    <xdr:pic>
      <xdr:nvPicPr>
        <xdr:cNvPr id="3" name="Picture 2">
          <a:extLst>
            <a:ext uri="{FF2B5EF4-FFF2-40B4-BE49-F238E27FC236}">
              <a16:creationId xmlns:a16="http://schemas.microsoft.com/office/drawing/2014/main" id="{C1E64296-B392-4F97-896B-2704CD0458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1"/>
          <a:ext cx="477521" cy="462280"/>
        </a:xfrm>
        <a:prstGeom prst="rect">
          <a:avLst/>
        </a:prstGeom>
      </xdr:spPr>
    </xdr:pic>
    <xdr:clientData/>
  </xdr:twoCellAnchor>
  <xdr:twoCellAnchor editAs="oneCell">
    <xdr:from>
      <xdr:col>0</xdr:col>
      <xdr:colOff>701040</xdr:colOff>
      <xdr:row>0</xdr:row>
      <xdr:rowOff>5080</xdr:rowOff>
    </xdr:from>
    <xdr:to>
      <xdr:col>0</xdr:col>
      <xdr:colOff>1178561</xdr:colOff>
      <xdr:row>1</xdr:row>
      <xdr:rowOff>1631</xdr:rowOff>
    </xdr:to>
    <xdr:pic>
      <xdr:nvPicPr>
        <xdr:cNvPr id="4" name="Picture 3">
          <a:extLst>
            <a:ext uri="{FF2B5EF4-FFF2-40B4-BE49-F238E27FC236}">
              <a16:creationId xmlns:a16="http://schemas.microsoft.com/office/drawing/2014/main" id="{C34995B4-ED3E-4929-8334-A652C90074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0"/>
          <a:ext cx="477521" cy="461371"/>
        </a:xfrm>
        <a:prstGeom prst="rect">
          <a:avLst/>
        </a:prstGeom>
      </xdr:spPr>
    </xdr:pic>
    <xdr:clientData/>
  </xdr:twoCellAnchor>
  <xdr:twoCellAnchor editAs="oneCell">
    <xdr:from>
      <xdr:col>0</xdr:col>
      <xdr:colOff>701040</xdr:colOff>
      <xdr:row>0</xdr:row>
      <xdr:rowOff>5080</xdr:rowOff>
    </xdr:from>
    <xdr:to>
      <xdr:col>0</xdr:col>
      <xdr:colOff>1178561</xdr:colOff>
      <xdr:row>1</xdr:row>
      <xdr:rowOff>1631</xdr:rowOff>
    </xdr:to>
    <xdr:pic>
      <xdr:nvPicPr>
        <xdr:cNvPr id="5" name="Picture 4">
          <a:extLst>
            <a:ext uri="{FF2B5EF4-FFF2-40B4-BE49-F238E27FC236}">
              <a16:creationId xmlns:a16="http://schemas.microsoft.com/office/drawing/2014/main" id="{77DC21D9-F3C8-4AF5-B5AC-D93D7C5C13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0"/>
          <a:ext cx="477521" cy="461371"/>
        </a:xfrm>
        <a:prstGeom prst="rect">
          <a:avLst/>
        </a:prstGeom>
      </xdr:spPr>
    </xdr:pic>
    <xdr:clientData/>
  </xdr:twoCellAnchor>
  <xdr:twoCellAnchor editAs="oneCell">
    <xdr:from>
      <xdr:col>0</xdr:col>
      <xdr:colOff>701040</xdr:colOff>
      <xdr:row>0</xdr:row>
      <xdr:rowOff>5081</xdr:rowOff>
    </xdr:from>
    <xdr:to>
      <xdr:col>0</xdr:col>
      <xdr:colOff>1178561</xdr:colOff>
      <xdr:row>1</xdr:row>
      <xdr:rowOff>1</xdr:rowOff>
    </xdr:to>
    <xdr:pic>
      <xdr:nvPicPr>
        <xdr:cNvPr id="6" name="Picture 5">
          <a:extLst>
            <a:ext uri="{FF2B5EF4-FFF2-40B4-BE49-F238E27FC236}">
              <a16:creationId xmlns:a16="http://schemas.microsoft.com/office/drawing/2014/main" id="{70A2A3EC-8768-498C-B2C0-99465E2F86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1"/>
          <a:ext cx="477521" cy="459740"/>
        </a:xfrm>
        <a:prstGeom prst="rect">
          <a:avLst/>
        </a:prstGeom>
      </xdr:spPr>
    </xdr:pic>
    <xdr:clientData/>
  </xdr:twoCellAnchor>
  <xdr:twoCellAnchor editAs="oneCell">
    <xdr:from>
      <xdr:col>0</xdr:col>
      <xdr:colOff>701040</xdr:colOff>
      <xdr:row>0</xdr:row>
      <xdr:rowOff>5080</xdr:rowOff>
    </xdr:from>
    <xdr:to>
      <xdr:col>0</xdr:col>
      <xdr:colOff>1178561</xdr:colOff>
      <xdr:row>1</xdr:row>
      <xdr:rowOff>1631</xdr:rowOff>
    </xdr:to>
    <xdr:pic>
      <xdr:nvPicPr>
        <xdr:cNvPr id="7" name="Picture 6">
          <a:extLst>
            <a:ext uri="{FF2B5EF4-FFF2-40B4-BE49-F238E27FC236}">
              <a16:creationId xmlns:a16="http://schemas.microsoft.com/office/drawing/2014/main" id="{B8E72925-0698-4040-8B61-71CCFA31FB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0"/>
          <a:ext cx="477521" cy="461371"/>
        </a:xfrm>
        <a:prstGeom prst="rect">
          <a:avLst/>
        </a:prstGeom>
      </xdr:spPr>
    </xdr:pic>
    <xdr:clientData/>
  </xdr:twoCellAnchor>
  <xdr:twoCellAnchor editAs="oneCell">
    <xdr:from>
      <xdr:col>0</xdr:col>
      <xdr:colOff>701040</xdr:colOff>
      <xdr:row>0</xdr:row>
      <xdr:rowOff>5080</xdr:rowOff>
    </xdr:from>
    <xdr:to>
      <xdr:col>0</xdr:col>
      <xdr:colOff>1178561</xdr:colOff>
      <xdr:row>1</xdr:row>
      <xdr:rowOff>1631</xdr:rowOff>
    </xdr:to>
    <xdr:pic>
      <xdr:nvPicPr>
        <xdr:cNvPr id="8" name="Picture 7">
          <a:extLst>
            <a:ext uri="{FF2B5EF4-FFF2-40B4-BE49-F238E27FC236}">
              <a16:creationId xmlns:a16="http://schemas.microsoft.com/office/drawing/2014/main" id="{34B50910-EE9E-49AD-BE7A-285F455FFD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0"/>
          <a:ext cx="477521" cy="461371"/>
        </a:xfrm>
        <a:prstGeom prst="rect">
          <a:avLst/>
        </a:prstGeom>
      </xdr:spPr>
    </xdr:pic>
    <xdr:clientData/>
  </xdr:twoCellAnchor>
  <xdr:twoCellAnchor editAs="oneCell">
    <xdr:from>
      <xdr:col>0</xdr:col>
      <xdr:colOff>701040</xdr:colOff>
      <xdr:row>0</xdr:row>
      <xdr:rowOff>5081</xdr:rowOff>
    </xdr:from>
    <xdr:to>
      <xdr:col>0</xdr:col>
      <xdr:colOff>1178561</xdr:colOff>
      <xdr:row>1</xdr:row>
      <xdr:rowOff>1</xdr:rowOff>
    </xdr:to>
    <xdr:pic>
      <xdr:nvPicPr>
        <xdr:cNvPr id="9" name="Picture 8">
          <a:extLst>
            <a:ext uri="{FF2B5EF4-FFF2-40B4-BE49-F238E27FC236}">
              <a16:creationId xmlns:a16="http://schemas.microsoft.com/office/drawing/2014/main" id="{FBA645EF-989E-4A4C-AA1F-16F2C8F309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1"/>
          <a:ext cx="477521" cy="459740"/>
        </a:xfrm>
        <a:prstGeom prst="rect">
          <a:avLst/>
        </a:prstGeom>
      </xdr:spPr>
    </xdr:pic>
    <xdr:clientData/>
  </xdr:twoCellAnchor>
  <xdr:twoCellAnchor editAs="oneCell">
    <xdr:from>
      <xdr:col>0</xdr:col>
      <xdr:colOff>701040</xdr:colOff>
      <xdr:row>0</xdr:row>
      <xdr:rowOff>5080</xdr:rowOff>
    </xdr:from>
    <xdr:to>
      <xdr:col>0</xdr:col>
      <xdr:colOff>1178561</xdr:colOff>
      <xdr:row>1</xdr:row>
      <xdr:rowOff>1631</xdr:rowOff>
    </xdr:to>
    <xdr:pic>
      <xdr:nvPicPr>
        <xdr:cNvPr id="10" name="Picture 9">
          <a:extLst>
            <a:ext uri="{FF2B5EF4-FFF2-40B4-BE49-F238E27FC236}">
              <a16:creationId xmlns:a16="http://schemas.microsoft.com/office/drawing/2014/main" id="{430FB1E8-A8DF-4626-AF93-747746A34A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0"/>
          <a:ext cx="477521" cy="461371"/>
        </a:xfrm>
        <a:prstGeom prst="rect">
          <a:avLst/>
        </a:prstGeom>
      </xdr:spPr>
    </xdr:pic>
    <xdr:clientData/>
  </xdr:twoCellAnchor>
  <xdr:twoCellAnchor editAs="oneCell">
    <xdr:from>
      <xdr:col>0</xdr:col>
      <xdr:colOff>701040</xdr:colOff>
      <xdr:row>0</xdr:row>
      <xdr:rowOff>5080</xdr:rowOff>
    </xdr:from>
    <xdr:to>
      <xdr:col>0</xdr:col>
      <xdr:colOff>1178561</xdr:colOff>
      <xdr:row>1</xdr:row>
      <xdr:rowOff>1631</xdr:rowOff>
    </xdr:to>
    <xdr:pic>
      <xdr:nvPicPr>
        <xdr:cNvPr id="11" name="Picture 10">
          <a:extLst>
            <a:ext uri="{FF2B5EF4-FFF2-40B4-BE49-F238E27FC236}">
              <a16:creationId xmlns:a16="http://schemas.microsoft.com/office/drawing/2014/main" id="{FB3D4CDE-D7C1-492B-932C-69C88DC0F1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0"/>
          <a:ext cx="477521" cy="461371"/>
        </a:xfrm>
        <a:prstGeom prst="rect">
          <a:avLst/>
        </a:prstGeom>
      </xdr:spPr>
    </xdr:pic>
    <xdr:clientData/>
  </xdr:twoCellAnchor>
  <xdr:twoCellAnchor editAs="oneCell">
    <xdr:from>
      <xdr:col>0</xdr:col>
      <xdr:colOff>701040</xdr:colOff>
      <xdr:row>0</xdr:row>
      <xdr:rowOff>5081</xdr:rowOff>
    </xdr:from>
    <xdr:to>
      <xdr:col>0</xdr:col>
      <xdr:colOff>1178561</xdr:colOff>
      <xdr:row>1</xdr:row>
      <xdr:rowOff>1</xdr:rowOff>
    </xdr:to>
    <xdr:pic>
      <xdr:nvPicPr>
        <xdr:cNvPr id="12" name="Picture 11">
          <a:extLst>
            <a:ext uri="{FF2B5EF4-FFF2-40B4-BE49-F238E27FC236}">
              <a16:creationId xmlns:a16="http://schemas.microsoft.com/office/drawing/2014/main" id="{3EAF0135-5441-4565-866B-EF91657722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1"/>
          <a:ext cx="477521" cy="459740"/>
        </a:xfrm>
        <a:prstGeom prst="rect">
          <a:avLst/>
        </a:prstGeom>
      </xdr:spPr>
    </xdr:pic>
    <xdr:clientData/>
  </xdr:twoCellAnchor>
  <xdr:twoCellAnchor editAs="oneCell">
    <xdr:from>
      <xdr:col>0</xdr:col>
      <xdr:colOff>701040</xdr:colOff>
      <xdr:row>0</xdr:row>
      <xdr:rowOff>5080</xdr:rowOff>
    </xdr:from>
    <xdr:to>
      <xdr:col>0</xdr:col>
      <xdr:colOff>1178561</xdr:colOff>
      <xdr:row>1</xdr:row>
      <xdr:rowOff>1631</xdr:rowOff>
    </xdr:to>
    <xdr:pic>
      <xdr:nvPicPr>
        <xdr:cNvPr id="13" name="Picture 12">
          <a:extLst>
            <a:ext uri="{FF2B5EF4-FFF2-40B4-BE49-F238E27FC236}">
              <a16:creationId xmlns:a16="http://schemas.microsoft.com/office/drawing/2014/main" id="{06188A2D-C002-4B0A-9992-44D30EE63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 y="5080"/>
          <a:ext cx="477521" cy="4613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48FD0-A568-46E8-A2EA-D88CE5326454}">
  <dimension ref="A1:F1048553"/>
  <sheetViews>
    <sheetView tabSelected="1" zoomScale="150" zoomScaleNormal="150" workbookViewId="0">
      <selection activeCell="B2" sqref="B2"/>
    </sheetView>
  </sheetViews>
  <sheetFormatPr defaultRowHeight="14.4" x14ac:dyDescent="0.3"/>
  <cols>
    <col min="1" max="1" width="37.77734375" customWidth="1"/>
    <col min="3" max="3" width="5.5546875" bestFit="1" customWidth="1"/>
    <col min="4" max="4" width="3.77734375" customWidth="1"/>
    <col min="5" max="6" width="25.77734375" customWidth="1"/>
  </cols>
  <sheetData>
    <row r="1" spans="1:6" ht="36.6" x14ac:dyDescent="0.6">
      <c r="A1" s="27" t="s">
        <v>22</v>
      </c>
      <c r="B1" s="28"/>
      <c r="C1" s="28"/>
      <c r="D1" s="28"/>
      <c r="E1" s="28"/>
      <c r="F1" s="29"/>
    </row>
    <row r="2" spans="1:6" x14ac:dyDescent="0.3">
      <c r="A2" s="1" t="s">
        <v>0</v>
      </c>
      <c r="B2" s="10">
        <v>0.01</v>
      </c>
      <c r="C2" s="2" t="s">
        <v>6</v>
      </c>
      <c r="E2" s="19" t="s">
        <v>15</v>
      </c>
      <c r="F2" s="19" t="s">
        <v>16</v>
      </c>
    </row>
    <row r="3" spans="1:6" x14ac:dyDescent="0.3">
      <c r="A3" s="1" t="s">
        <v>2</v>
      </c>
      <c r="B3" s="10">
        <v>0.01</v>
      </c>
      <c r="C3" s="2" t="s">
        <v>6</v>
      </c>
      <c r="E3" s="20"/>
      <c r="F3" s="20"/>
    </row>
    <row r="4" spans="1:6" x14ac:dyDescent="0.3">
      <c r="A4" s="1" t="s">
        <v>24</v>
      </c>
      <c r="B4" s="10">
        <v>0.01</v>
      </c>
      <c r="C4" s="2" t="s">
        <v>7</v>
      </c>
      <c r="E4" s="21" t="s">
        <v>13</v>
      </c>
      <c r="F4" s="21" t="s">
        <v>13</v>
      </c>
    </row>
    <row r="5" spans="1:6" x14ac:dyDescent="0.3">
      <c r="A5" s="1" t="s">
        <v>1</v>
      </c>
      <c r="B5" s="10">
        <v>0.01</v>
      </c>
      <c r="C5" s="2" t="s">
        <v>6</v>
      </c>
      <c r="E5" s="20"/>
      <c r="F5" s="20"/>
    </row>
    <row r="6" spans="1:6" x14ac:dyDescent="0.3">
      <c r="A6" s="1" t="s">
        <v>3</v>
      </c>
      <c r="B6" s="10">
        <v>0.01</v>
      </c>
      <c r="C6" s="2" t="s">
        <v>6</v>
      </c>
      <c r="E6" s="21" t="s">
        <v>14</v>
      </c>
      <c r="F6" s="21" t="s">
        <v>14</v>
      </c>
    </row>
    <row r="7" spans="1:6" x14ac:dyDescent="0.3">
      <c r="A7" s="1" t="s">
        <v>25</v>
      </c>
      <c r="B7" s="10">
        <v>0.01</v>
      </c>
      <c r="C7" s="2" t="s">
        <v>7</v>
      </c>
      <c r="E7" s="20"/>
      <c r="F7" s="20"/>
    </row>
    <row r="8" spans="1:6" x14ac:dyDescent="0.3">
      <c r="A8" s="3" t="s">
        <v>27</v>
      </c>
      <c r="B8" s="5">
        <f>(((B4*B2/100)+(B7*B5/100))/B10)*100</f>
        <v>9.9999999999999985E-3</v>
      </c>
      <c r="C8" s="4" t="s">
        <v>6</v>
      </c>
      <c r="E8" s="22"/>
      <c r="F8" s="22"/>
    </row>
    <row r="9" spans="1:6" x14ac:dyDescent="0.3">
      <c r="A9" s="3" t="s">
        <v>28</v>
      </c>
      <c r="B9" s="5">
        <f>(((B4*B3/100)+(B7*B6/100))/B10)*100</f>
        <v>9.9999999999999985E-3</v>
      </c>
      <c r="C9" s="4" t="s">
        <v>6</v>
      </c>
      <c r="E9" s="22"/>
      <c r="F9" s="22"/>
    </row>
    <row r="10" spans="1:6" x14ac:dyDescent="0.3">
      <c r="A10" s="3" t="s">
        <v>26</v>
      </c>
      <c r="B10" s="5">
        <f>B4+B7</f>
        <v>0.02</v>
      </c>
      <c r="C10" s="4" t="s">
        <v>7</v>
      </c>
      <c r="E10" s="21" t="s">
        <v>41</v>
      </c>
      <c r="F10" s="21" t="s">
        <v>42</v>
      </c>
    </row>
    <row r="11" spans="1:6" x14ac:dyDescent="0.3">
      <c r="A11" s="15" t="s">
        <v>34</v>
      </c>
      <c r="B11" s="50">
        <f>B9/B8</f>
        <v>1</v>
      </c>
      <c r="C11" s="15" t="s">
        <v>11</v>
      </c>
      <c r="E11" s="22"/>
      <c r="F11" s="22"/>
    </row>
    <row r="12" spans="1:6" x14ac:dyDescent="0.3">
      <c r="A12" s="15" t="s">
        <v>12</v>
      </c>
      <c r="B12" s="50">
        <f>B8/B9</f>
        <v>1</v>
      </c>
      <c r="C12" s="15" t="s">
        <v>11</v>
      </c>
      <c r="E12" s="22"/>
      <c r="F12" s="22"/>
    </row>
    <row r="13" spans="1:6" ht="4.05" customHeight="1" x14ac:dyDescent="0.3">
      <c r="A13" s="7"/>
      <c r="B13" s="8"/>
      <c r="C13" s="9"/>
      <c r="E13" s="30" t="s">
        <v>17</v>
      </c>
      <c r="F13" s="31"/>
    </row>
    <row r="14" spans="1:6" x14ac:dyDescent="0.3">
      <c r="A14" s="1" t="s">
        <v>44</v>
      </c>
      <c r="B14" s="10">
        <v>0.01</v>
      </c>
      <c r="C14" s="2" t="s">
        <v>7</v>
      </c>
      <c r="E14" s="32"/>
      <c r="F14" s="33"/>
    </row>
    <row r="15" spans="1:6" x14ac:dyDescent="0.3">
      <c r="A15" s="3" t="s">
        <v>33</v>
      </c>
      <c r="B15" s="5">
        <f>B14/B10</f>
        <v>0.5</v>
      </c>
      <c r="C15" s="4" t="s">
        <v>6</v>
      </c>
      <c r="E15" s="34" t="s">
        <v>35</v>
      </c>
      <c r="F15" s="35"/>
    </row>
    <row r="16" spans="1:6" x14ac:dyDescent="0.3">
      <c r="A16" s="3" t="s">
        <v>46</v>
      </c>
      <c r="B16" s="5">
        <f>(B14*B8/100)*1000*0.85</f>
        <v>8.4999999999999995E-4</v>
      </c>
      <c r="C16" s="4" t="s">
        <v>10</v>
      </c>
      <c r="E16" s="36"/>
      <c r="F16" s="37"/>
    </row>
    <row r="17" spans="1:6" x14ac:dyDescent="0.3">
      <c r="A17" s="3" t="s">
        <v>47</v>
      </c>
      <c r="B17" s="5">
        <f>(B14*B9/100)*1000*0.85</f>
        <v>8.4999999999999995E-4</v>
      </c>
      <c r="C17" s="4" t="s">
        <v>10</v>
      </c>
      <c r="E17" s="36"/>
      <c r="F17" s="37"/>
    </row>
    <row r="18" spans="1:6" ht="4.05" customHeight="1" x14ac:dyDescent="0.3">
      <c r="A18" s="7"/>
      <c r="B18" s="8"/>
      <c r="C18" s="9"/>
      <c r="E18" s="36"/>
      <c r="F18" s="37"/>
    </row>
    <row r="19" spans="1:6" x14ac:dyDescent="0.3">
      <c r="A19" s="1" t="s">
        <v>48</v>
      </c>
      <c r="B19" s="17">
        <v>1</v>
      </c>
      <c r="C19" s="2" t="s">
        <v>8</v>
      </c>
      <c r="E19" s="36"/>
      <c r="F19" s="37"/>
    </row>
    <row r="20" spans="1:6" x14ac:dyDescent="0.3">
      <c r="A20" s="3" t="s">
        <v>4</v>
      </c>
      <c r="B20" s="6">
        <f>B19*28.349523</f>
        <v>28.349523000000001</v>
      </c>
      <c r="C20" s="4" t="s">
        <v>7</v>
      </c>
      <c r="E20" s="36"/>
      <c r="F20" s="37"/>
    </row>
    <row r="21" spans="1:6" x14ac:dyDescent="0.3">
      <c r="A21" s="3" t="s">
        <v>30</v>
      </c>
      <c r="B21" s="6">
        <f>B20*0.8</f>
        <v>22.679618400000003</v>
      </c>
      <c r="C21" s="4" t="s">
        <v>7</v>
      </c>
      <c r="E21" s="36"/>
      <c r="F21" s="37"/>
    </row>
    <row r="22" spans="1:6" ht="4.05" customHeight="1" x14ac:dyDescent="0.3">
      <c r="A22" s="7"/>
      <c r="B22" s="8"/>
      <c r="C22" s="9"/>
      <c r="E22" s="36"/>
      <c r="F22" s="37"/>
    </row>
    <row r="23" spans="1:6" x14ac:dyDescent="0.3">
      <c r="A23" s="14" t="s">
        <v>19</v>
      </c>
      <c r="B23" s="12">
        <v>1</v>
      </c>
      <c r="C23" s="13"/>
      <c r="E23" s="36"/>
      <c r="F23" s="37"/>
    </row>
    <row r="24" spans="1:6" x14ac:dyDescent="0.3">
      <c r="A24" s="3" t="s">
        <v>5</v>
      </c>
      <c r="B24" s="5">
        <f>B23*4.73</f>
        <v>4.7300000000000004</v>
      </c>
      <c r="C24" s="4" t="s">
        <v>7</v>
      </c>
      <c r="E24" s="36"/>
      <c r="F24" s="37"/>
    </row>
    <row r="25" spans="1:6" x14ac:dyDescent="0.3">
      <c r="A25" s="3" t="s">
        <v>49</v>
      </c>
      <c r="B25" s="5">
        <f>B16/B21</f>
        <v>3.7478584736681454E-5</v>
      </c>
      <c r="C25" s="4" t="s">
        <v>9</v>
      </c>
      <c r="E25" s="36"/>
      <c r="F25" s="37"/>
    </row>
    <row r="26" spans="1:6" x14ac:dyDescent="0.3">
      <c r="A26" s="3" t="s">
        <v>50</v>
      </c>
      <c r="B26" s="5">
        <f>B17/B21</f>
        <v>3.7478584736681454E-5</v>
      </c>
      <c r="C26" s="4" t="s">
        <v>9</v>
      </c>
      <c r="E26" s="36"/>
      <c r="F26" s="37"/>
    </row>
    <row r="27" spans="1:6" x14ac:dyDescent="0.3">
      <c r="A27" s="15" t="s">
        <v>53</v>
      </c>
      <c r="B27" s="16">
        <f>B24*B25</f>
        <v>1.7727370580450328E-4</v>
      </c>
      <c r="C27" s="15" t="s">
        <v>10</v>
      </c>
      <c r="E27" s="36"/>
      <c r="F27" s="37"/>
    </row>
    <row r="28" spans="1:6" x14ac:dyDescent="0.3">
      <c r="A28" s="15" t="s">
        <v>54</v>
      </c>
      <c r="B28" s="16">
        <f>B24*B26</f>
        <v>1.7727370580450328E-4</v>
      </c>
      <c r="C28" s="15" t="s">
        <v>10</v>
      </c>
      <c r="E28" s="36"/>
      <c r="F28" s="37"/>
    </row>
    <row r="29" spans="1:6" ht="4.05" customHeight="1" x14ac:dyDescent="0.3">
      <c r="A29" s="7"/>
      <c r="B29" s="8"/>
      <c r="C29" s="9"/>
      <c r="E29" s="36"/>
      <c r="F29" s="37"/>
    </row>
    <row r="30" spans="1:6" x14ac:dyDescent="0.3">
      <c r="A30" s="14" t="s">
        <v>18</v>
      </c>
      <c r="B30" s="12">
        <v>0.75</v>
      </c>
      <c r="C30" s="13"/>
      <c r="E30" s="36"/>
      <c r="F30" s="37"/>
    </row>
    <row r="31" spans="1:6" x14ac:dyDescent="0.3">
      <c r="A31" s="3" t="s">
        <v>5</v>
      </c>
      <c r="B31" s="5">
        <f>B30*4.73</f>
        <v>3.5475000000000003</v>
      </c>
      <c r="C31" s="4" t="s">
        <v>7</v>
      </c>
      <c r="E31" s="36"/>
      <c r="F31" s="37"/>
    </row>
    <row r="32" spans="1:6" x14ac:dyDescent="0.3">
      <c r="A32" s="3" t="s">
        <v>49</v>
      </c>
      <c r="B32" s="5">
        <f>B16/B21</f>
        <v>3.7478584736681454E-5</v>
      </c>
      <c r="C32" s="4" t="s">
        <v>9</v>
      </c>
      <c r="E32" s="36"/>
      <c r="F32" s="37"/>
    </row>
    <row r="33" spans="1:6" x14ac:dyDescent="0.3">
      <c r="A33" s="3" t="s">
        <v>50</v>
      </c>
      <c r="B33" s="5">
        <f>B17/B21</f>
        <v>3.7478584736681454E-5</v>
      </c>
      <c r="C33" s="4" t="s">
        <v>9</v>
      </c>
      <c r="E33" s="36"/>
      <c r="F33" s="37"/>
    </row>
    <row r="34" spans="1:6" x14ac:dyDescent="0.3">
      <c r="A34" s="15" t="s">
        <v>55</v>
      </c>
      <c r="B34" s="16">
        <f>B31*B32</f>
        <v>1.3295527935337748E-4</v>
      </c>
      <c r="C34" s="15" t="s">
        <v>10</v>
      </c>
      <c r="E34" s="36"/>
      <c r="F34" s="37"/>
    </row>
    <row r="35" spans="1:6" x14ac:dyDescent="0.3">
      <c r="A35" s="15" t="s">
        <v>56</v>
      </c>
      <c r="B35" s="16">
        <f>B31*B33</f>
        <v>1.3295527935337748E-4</v>
      </c>
      <c r="C35" s="15" t="s">
        <v>10</v>
      </c>
      <c r="E35" s="36"/>
      <c r="F35" s="37"/>
    </row>
    <row r="36" spans="1:6" ht="3.6" customHeight="1" x14ac:dyDescent="0.3">
      <c r="A36" s="11"/>
      <c r="B36" s="11"/>
      <c r="C36" s="11"/>
      <c r="E36" s="36"/>
      <c r="F36" s="37"/>
    </row>
    <row r="37" spans="1:6" x14ac:dyDescent="0.3">
      <c r="A37" s="14" t="s">
        <v>20</v>
      </c>
      <c r="B37" s="12">
        <v>0.5</v>
      </c>
      <c r="C37" s="13"/>
      <c r="E37" s="36"/>
      <c r="F37" s="37"/>
    </row>
    <row r="38" spans="1:6" x14ac:dyDescent="0.3">
      <c r="A38" s="3" t="s">
        <v>5</v>
      </c>
      <c r="B38" s="5">
        <f>B37*4.73</f>
        <v>2.3650000000000002</v>
      </c>
      <c r="C38" s="4" t="s">
        <v>7</v>
      </c>
      <c r="E38" s="36"/>
      <c r="F38" s="37"/>
    </row>
    <row r="39" spans="1:6" x14ac:dyDescent="0.3">
      <c r="A39" s="3" t="s">
        <v>49</v>
      </c>
      <c r="B39" s="5">
        <f>B16/B21</f>
        <v>3.7478584736681454E-5</v>
      </c>
      <c r="C39" s="4" t="s">
        <v>9</v>
      </c>
      <c r="E39" s="36"/>
      <c r="F39" s="37"/>
    </row>
    <row r="40" spans="1:6" x14ac:dyDescent="0.3">
      <c r="A40" s="3" t="s">
        <v>50</v>
      </c>
      <c r="B40" s="5">
        <f>B17/B21</f>
        <v>3.7478584736681454E-5</v>
      </c>
      <c r="C40" s="4" t="s">
        <v>9</v>
      </c>
      <c r="E40" s="36"/>
      <c r="F40" s="37"/>
    </row>
    <row r="41" spans="1:6" x14ac:dyDescent="0.3">
      <c r="A41" s="15" t="s">
        <v>57</v>
      </c>
      <c r="B41" s="16">
        <f>B38*B39</f>
        <v>8.8636852902251642E-5</v>
      </c>
      <c r="C41" s="15" t="s">
        <v>10</v>
      </c>
      <c r="E41" s="36"/>
      <c r="F41" s="37"/>
    </row>
    <row r="42" spans="1:6" x14ac:dyDescent="0.3">
      <c r="A42" s="15" t="s">
        <v>58</v>
      </c>
      <c r="B42" s="16">
        <f>B38*B40</f>
        <v>8.8636852902251642E-5</v>
      </c>
      <c r="C42" s="15" t="s">
        <v>10</v>
      </c>
      <c r="E42" s="36"/>
      <c r="F42" s="37"/>
    </row>
    <row r="43" spans="1:6" ht="3.6" customHeight="1" x14ac:dyDescent="0.3">
      <c r="A43" s="11"/>
      <c r="B43" s="11"/>
      <c r="C43" s="11"/>
      <c r="E43" s="36"/>
      <c r="F43" s="37"/>
    </row>
    <row r="44" spans="1:6" x14ac:dyDescent="0.3">
      <c r="A44" s="14" t="s">
        <v>21</v>
      </c>
      <c r="B44" s="12">
        <v>0.25</v>
      </c>
      <c r="C44" s="13"/>
      <c r="E44" s="36"/>
      <c r="F44" s="37"/>
    </row>
    <row r="45" spans="1:6" x14ac:dyDescent="0.3">
      <c r="A45" s="3" t="s">
        <v>5</v>
      </c>
      <c r="B45" s="5">
        <f>B44*4.73</f>
        <v>1.1825000000000001</v>
      </c>
      <c r="C45" s="4" t="s">
        <v>7</v>
      </c>
      <c r="E45" s="36"/>
      <c r="F45" s="37"/>
    </row>
    <row r="46" spans="1:6" x14ac:dyDescent="0.3">
      <c r="A46" s="3" t="s">
        <v>49</v>
      </c>
      <c r="B46" s="5">
        <f>B16/B21</f>
        <v>3.7478584736681454E-5</v>
      </c>
      <c r="C46" s="4" t="s">
        <v>9</v>
      </c>
      <c r="E46" s="36"/>
      <c r="F46" s="37"/>
    </row>
    <row r="47" spans="1:6" x14ac:dyDescent="0.3">
      <c r="A47" s="3" t="s">
        <v>50</v>
      </c>
      <c r="B47" s="5">
        <f>B17/B21</f>
        <v>3.7478584736681454E-5</v>
      </c>
      <c r="C47" s="4" t="s">
        <v>9</v>
      </c>
      <c r="E47" s="36"/>
      <c r="F47" s="37"/>
    </row>
    <row r="48" spans="1:6" x14ac:dyDescent="0.3">
      <c r="A48" s="15" t="s">
        <v>51</v>
      </c>
      <c r="B48" s="16">
        <f>B45*B46</f>
        <v>4.4318426451125821E-5</v>
      </c>
      <c r="C48" s="15" t="s">
        <v>10</v>
      </c>
      <c r="E48" s="36"/>
      <c r="F48" s="37"/>
    </row>
    <row r="49" spans="1:6" x14ac:dyDescent="0.3">
      <c r="A49" s="15" t="s">
        <v>52</v>
      </c>
      <c r="B49" s="16">
        <f>B45*B47</f>
        <v>4.4318426451125821E-5</v>
      </c>
      <c r="C49" s="15" t="s">
        <v>10</v>
      </c>
      <c r="E49" s="38"/>
      <c r="F49" s="39"/>
    </row>
    <row r="50" spans="1:6" ht="3.6" customHeight="1" x14ac:dyDescent="0.3">
      <c r="A50" s="11"/>
      <c r="B50" s="11"/>
      <c r="C50" s="11"/>
      <c r="E50" s="18"/>
      <c r="F50" s="18"/>
    </row>
    <row r="1048553" spans="3:3" x14ac:dyDescent="0.3">
      <c r="C1048553" t="s">
        <v>6</v>
      </c>
    </row>
  </sheetData>
  <mergeCells count="3">
    <mergeCell ref="A1:F1"/>
    <mergeCell ref="E13:F14"/>
    <mergeCell ref="E15:F49"/>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A81E6-AF3D-41A7-AA02-45BD413EBC3C}">
  <dimension ref="A1:F50"/>
  <sheetViews>
    <sheetView zoomScale="150" zoomScaleNormal="150" workbookViewId="0">
      <selection activeCell="B2" sqref="B2"/>
    </sheetView>
  </sheetViews>
  <sheetFormatPr defaultRowHeight="14.4" x14ac:dyDescent="0.3"/>
  <cols>
    <col min="1" max="1" width="37.77734375" customWidth="1"/>
    <col min="3" max="3" width="5.5546875" customWidth="1"/>
    <col min="4" max="4" width="3.77734375" customWidth="1"/>
    <col min="5" max="6" width="25.77734375" customWidth="1"/>
  </cols>
  <sheetData>
    <row r="1" spans="1:6" ht="36.6" x14ac:dyDescent="0.6">
      <c r="A1" s="40" t="s">
        <v>23</v>
      </c>
      <c r="B1" s="40"/>
      <c r="C1" s="40"/>
      <c r="D1" s="40"/>
      <c r="E1" s="40"/>
      <c r="F1" s="40"/>
    </row>
    <row r="2" spans="1:6" x14ac:dyDescent="0.3">
      <c r="A2" s="1" t="s">
        <v>0</v>
      </c>
      <c r="B2" s="10">
        <v>0.01</v>
      </c>
      <c r="C2" s="2" t="s">
        <v>6</v>
      </c>
      <c r="E2" s="19" t="s">
        <v>15</v>
      </c>
      <c r="F2" s="19" t="s">
        <v>16</v>
      </c>
    </row>
    <row r="3" spans="1:6" x14ac:dyDescent="0.3">
      <c r="A3" s="1" t="s">
        <v>2</v>
      </c>
      <c r="B3" s="10">
        <v>0.01</v>
      </c>
      <c r="C3" s="2" t="s">
        <v>6</v>
      </c>
      <c r="E3" s="20"/>
      <c r="F3" s="20"/>
    </row>
    <row r="4" spans="1:6" x14ac:dyDescent="0.3">
      <c r="A4" s="1" t="s">
        <v>24</v>
      </c>
      <c r="B4" s="10">
        <v>0.01</v>
      </c>
      <c r="C4" s="2" t="s">
        <v>7</v>
      </c>
      <c r="E4" s="21" t="s">
        <v>13</v>
      </c>
      <c r="F4" s="21" t="s">
        <v>13</v>
      </c>
    </row>
    <row r="5" spans="1:6" x14ac:dyDescent="0.3">
      <c r="A5" s="1" t="s">
        <v>1</v>
      </c>
      <c r="B5" s="10">
        <v>0.01</v>
      </c>
      <c r="C5" s="2" t="s">
        <v>6</v>
      </c>
      <c r="E5" s="20"/>
      <c r="F5" s="20"/>
    </row>
    <row r="6" spans="1:6" x14ac:dyDescent="0.3">
      <c r="A6" s="1" t="s">
        <v>3</v>
      </c>
      <c r="B6" s="10">
        <v>0.01</v>
      </c>
      <c r="C6" s="2" t="s">
        <v>6</v>
      </c>
      <c r="E6" s="21" t="s">
        <v>14</v>
      </c>
      <c r="F6" s="21" t="s">
        <v>14</v>
      </c>
    </row>
    <row r="7" spans="1:6" x14ac:dyDescent="0.3">
      <c r="A7" s="1" t="s">
        <v>25</v>
      </c>
      <c r="B7" s="10">
        <v>0.01</v>
      </c>
      <c r="C7" s="2" t="s">
        <v>7</v>
      </c>
      <c r="E7" s="20"/>
      <c r="F7" s="20"/>
    </row>
    <row r="8" spans="1:6" x14ac:dyDescent="0.3">
      <c r="A8" s="3" t="s">
        <v>27</v>
      </c>
      <c r="B8" s="5">
        <f>(((B4*B2/100)+(B7*B5/100))/B10)*100</f>
        <v>9.9999999999999985E-3</v>
      </c>
      <c r="C8" s="4" t="s">
        <v>6</v>
      </c>
      <c r="E8" s="22"/>
      <c r="F8" s="22"/>
    </row>
    <row r="9" spans="1:6" ht="14.4" customHeight="1" x14ac:dyDescent="0.3">
      <c r="A9" s="3" t="s">
        <v>28</v>
      </c>
      <c r="B9" s="5">
        <f>(((B4*B3/100)+(B7*B6/100))/B10)*100</f>
        <v>9.9999999999999985E-3</v>
      </c>
      <c r="C9" s="4" t="s">
        <v>6</v>
      </c>
      <c r="E9" s="22"/>
      <c r="F9" s="22"/>
    </row>
    <row r="10" spans="1:6" ht="14.4" customHeight="1" x14ac:dyDescent="0.3">
      <c r="A10" s="3" t="s">
        <v>26</v>
      </c>
      <c r="B10" s="5">
        <f>B4+B7</f>
        <v>0.02</v>
      </c>
      <c r="C10" s="4" t="s">
        <v>7</v>
      </c>
      <c r="E10" s="21" t="s">
        <v>41</v>
      </c>
      <c r="F10" s="21" t="s">
        <v>42</v>
      </c>
    </row>
    <row r="11" spans="1:6" ht="14.4" customHeight="1" x14ac:dyDescent="0.3">
      <c r="A11" s="15" t="s">
        <v>34</v>
      </c>
      <c r="B11" s="50">
        <f>B9/B8</f>
        <v>1</v>
      </c>
      <c r="C11" s="15" t="s">
        <v>11</v>
      </c>
      <c r="E11" s="22"/>
      <c r="F11" s="22"/>
    </row>
    <row r="12" spans="1:6" x14ac:dyDescent="0.3">
      <c r="A12" s="15" t="s">
        <v>12</v>
      </c>
      <c r="B12" s="50">
        <f>B8/B9</f>
        <v>1</v>
      </c>
      <c r="C12" s="15" t="s">
        <v>11</v>
      </c>
      <c r="E12" s="22"/>
      <c r="F12" s="22"/>
    </row>
    <row r="13" spans="1:6" ht="3.6" customHeight="1" x14ac:dyDescent="0.3">
      <c r="A13" s="7"/>
      <c r="B13" s="8"/>
      <c r="C13" s="9"/>
      <c r="E13" s="30" t="s">
        <v>17</v>
      </c>
      <c r="F13" s="31"/>
    </row>
    <row r="14" spans="1:6" ht="14.4" customHeight="1" x14ac:dyDescent="0.3">
      <c r="A14" s="1" t="s">
        <v>44</v>
      </c>
      <c r="B14" s="10">
        <v>0.01</v>
      </c>
      <c r="C14" s="2" t="s">
        <v>7</v>
      </c>
      <c r="E14" s="32"/>
      <c r="F14" s="33"/>
    </row>
    <row r="15" spans="1:6" x14ac:dyDescent="0.3">
      <c r="A15" s="3" t="s">
        <v>33</v>
      </c>
      <c r="B15" s="5">
        <f>B14/B10</f>
        <v>0.5</v>
      </c>
      <c r="C15" s="4" t="s">
        <v>6</v>
      </c>
      <c r="E15" s="41" t="s">
        <v>36</v>
      </c>
      <c r="F15" s="42"/>
    </row>
    <row r="16" spans="1:6" x14ac:dyDescent="0.3">
      <c r="A16" s="3" t="s">
        <v>46</v>
      </c>
      <c r="B16" s="5">
        <f>(B14*B8/100)*1000*0.85</f>
        <v>8.4999999999999995E-4</v>
      </c>
      <c r="C16" s="4" t="s">
        <v>10</v>
      </c>
      <c r="E16" s="43"/>
      <c r="F16" s="43"/>
    </row>
    <row r="17" spans="1:6" ht="14.4" customHeight="1" x14ac:dyDescent="0.3">
      <c r="A17" s="3" t="s">
        <v>47</v>
      </c>
      <c r="B17" s="5">
        <f>(B14*B9/100)*1000*0.85</f>
        <v>8.4999999999999995E-4</v>
      </c>
      <c r="C17" s="4" t="s">
        <v>10</v>
      </c>
      <c r="E17" s="43"/>
      <c r="F17" s="43"/>
    </row>
    <row r="18" spans="1:6" ht="4.05" customHeight="1" x14ac:dyDescent="0.3">
      <c r="A18" s="7"/>
      <c r="B18" s="8"/>
      <c r="C18" s="9"/>
      <c r="E18" s="43"/>
      <c r="F18" s="43"/>
    </row>
    <row r="19" spans="1:6" x14ac:dyDescent="0.3">
      <c r="A19" s="1" t="s">
        <v>61</v>
      </c>
      <c r="B19" s="10">
        <v>1</v>
      </c>
      <c r="C19" s="2" t="s">
        <v>8</v>
      </c>
      <c r="E19" s="43"/>
      <c r="F19" s="43"/>
    </row>
    <row r="20" spans="1:6" x14ac:dyDescent="0.3">
      <c r="A20" s="3" t="s">
        <v>4</v>
      </c>
      <c r="B20" s="5">
        <f>B19*28.349523</f>
        <v>28.349523000000001</v>
      </c>
      <c r="C20" s="4" t="s">
        <v>7</v>
      </c>
      <c r="E20" s="43"/>
      <c r="F20" s="43"/>
    </row>
    <row r="21" spans="1:6" x14ac:dyDescent="0.3">
      <c r="A21" s="3" t="s">
        <v>30</v>
      </c>
      <c r="B21" s="5">
        <f>B20*0.95</f>
        <v>26.932046849999999</v>
      </c>
      <c r="C21" s="4" t="s">
        <v>7</v>
      </c>
      <c r="E21" s="43"/>
      <c r="F21" s="43"/>
    </row>
    <row r="22" spans="1:6" ht="4.05" customHeight="1" x14ac:dyDescent="0.3">
      <c r="A22" s="7"/>
      <c r="B22" s="8"/>
      <c r="C22" s="9"/>
      <c r="E22" s="43"/>
      <c r="F22" s="43"/>
    </row>
    <row r="23" spans="1:6" x14ac:dyDescent="0.3">
      <c r="A23" s="14" t="s">
        <v>19</v>
      </c>
      <c r="B23" s="12">
        <v>1</v>
      </c>
      <c r="C23" s="13"/>
      <c r="E23" s="43"/>
      <c r="F23" s="43"/>
    </row>
    <row r="24" spans="1:6" x14ac:dyDescent="0.3">
      <c r="A24" s="3" t="s">
        <v>5</v>
      </c>
      <c r="B24" s="5">
        <f>B23*4.73</f>
        <v>4.7300000000000004</v>
      </c>
      <c r="C24" s="4" t="s">
        <v>7</v>
      </c>
      <c r="E24" s="43"/>
      <c r="F24" s="43"/>
    </row>
    <row r="25" spans="1:6" x14ac:dyDescent="0.3">
      <c r="A25" s="3" t="s">
        <v>49</v>
      </c>
      <c r="B25" s="5">
        <f>B16/B21</f>
        <v>3.1560913462468599E-5</v>
      </c>
      <c r="C25" s="4" t="s">
        <v>9</v>
      </c>
      <c r="E25" s="43"/>
      <c r="F25" s="43"/>
    </row>
    <row r="26" spans="1:6" x14ac:dyDescent="0.3">
      <c r="A26" s="3" t="s">
        <v>50</v>
      </c>
      <c r="B26" s="5">
        <f>B17/B21</f>
        <v>3.1560913462468599E-5</v>
      </c>
      <c r="C26" s="4" t="s">
        <v>9</v>
      </c>
      <c r="E26" s="43"/>
      <c r="F26" s="43"/>
    </row>
    <row r="27" spans="1:6" x14ac:dyDescent="0.3">
      <c r="A27" s="15" t="s">
        <v>53</v>
      </c>
      <c r="B27" s="16">
        <f>B24*B25</f>
        <v>1.4928312067747648E-4</v>
      </c>
      <c r="C27" s="15" t="s">
        <v>10</v>
      </c>
      <c r="E27" s="43"/>
      <c r="F27" s="43"/>
    </row>
    <row r="28" spans="1:6" x14ac:dyDescent="0.3">
      <c r="A28" s="15" t="s">
        <v>54</v>
      </c>
      <c r="B28" s="16">
        <f>B24*B26</f>
        <v>1.4928312067747648E-4</v>
      </c>
      <c r="C28" s="15" t="s">
        <v>10</v>
      </c>
      <c r="E28" s="43"/>
      <c r="F28" s="43"/>
    </row>
    <row r="29" spans="1:6" ht="3.6" customHeight="1" x14ac:dyDescent="0.3">
      <c r="A29" s="7"/>
      <c r="B29" s="8"/>
      <c r="C29" s="9"/>
      <c r="E29" s="43"/>
      <c r="F29" s="43"/>
    </row>
    <row r="30" spans="1:6" x14ac:dyDescent="0.3">
      <c r="A30" s="14" t="s">
        <v>18</v>
      </c>
      <c r="B30" s="12">
        <v>0.75</v>
      </c>
      <c r="C30" s="13"/>
      <c r="E30" s="43"/>
      <c r="F30" s="43"/>
    </row>
    <row r="31" spans="1:6" x14ac:dyDescent="0.3">
      <c r="A31" s="3" t="s">
        <v>5</v>
      </c>
      <c r="B31" s="5">
        <f>B30*4.73</f>
        <v>3.5475000000000003</v>
      </c>
      <c r="C31" s="4" t="s">
        <v>7</v>
      </c>
      <c r="E31" s="43"/>
      <c r="F31" s="43"/>
    </row>
    <row r="32" spans="1:6" x14ac:dyDescent="0.3">
      <c r="A32" s="3" t="s">
        <v>49</v>
      </c>
      <c r="B32" s="5">
        <f>B16/B21</f>
        <v>3.1560913462468599E-5</v>
      </c>
      <c r="C32" s="4" t="s">
        <v>9</v>
      </c>
      <c r="E32" s="43"/>
      <c r="F32" s="43"/>
    </row>
    <row r="33" spans="1:6" x14ac:dyDescent="0.3">
      <c r="A33" s="3" t="s">
        <v>50</v>
      </c>
      <c r="B33" s="5">
        <f>B17/B21</f>
        <v>3.1560913462468599E-5</v>
      </c>
      <c r="C33" s="4" t="s">
        <v>9</v>
      </c>
      <c r="E33" s="43"/>
      <c r="F33" s="43"/>
    </row>
    <row r="34" spans="1:6" x14ac:dyDescent="0.3">
      <c r="A34" s="15" t="s">
        <v>55</v>
      </c>
      <c r="B34" s="16">
        <f>B31*B32</f>
        <v>1.1196234050810736E-4</v>
      </c>
      <c r="C34" s="15" t="s">
        <v>10</v>
      </c>
      <c r="E34" s="43"/>
      <c r="F34" s="43"/>
    </row>
    <row r="35" spans="1:6" x14ac:dyDescent="0.3">
      <c r="A35" s="15" t="s">
        <v>56</v>
      </c>
      <c r="B35" s="16">
        <f>B31*B33</f>
        <v>1.1196234050810736E-4</v>
      </c>
      <c r="C35" s="15" t="s">
        <v>10</v>
      </c>
      <c r="E35" s="43"/>
      <c r="F35" s="43"/>
    </row>
    <row r="36" spans="1:6" ht="3.6" customHeight="1" x14ac:dyDescent="0.3">
      <c r="A36" s="11"/>
      <c r="B36" s="11"/>
      <c r="C36" s="11"/>
      <c r="E36" s="43"/>
      <c r="F36" s="43"/>
    </row>
    <row r="37" spans="1:6" x14ac:dyDescent="0.3">
      <c r="A37" s="14" t="s">
        <v>20</v>
      </c>
      <c r="B37" s="12">
        <v>0.5</v>
      </c>
      <c r="C37" s="13"/>
      <c r="E37" s="43"/>
      <c r="F37" s="43"/>
    </row>
    <row r="38" spans="1:6" x14ac:dyDescent="0.3">
      <c r="A38" s="3" t="s">
        <v>5</v>
      </c>
      <c r="B38" s="5">
        <f>B37*4.73</f>
        <v>2.3650000000000002</v>
      </c>
      <c r="C38" s="4" t="s">
        <v>7</v>
      </c>
      <c r="E38" s="43"/>
      <c r="F38" s="43"/>
    </row>
    <row r="39" spans="1:6" x14ac:dyDescent="0.3">
      <c r="A39" s="3" t="s">
        <v>49</v>
      </c>
      <c r="B39" s="5">
        <f>B16/B21</f>
        <v>3.1560913462468599E-5</v>
      </c>
      <c r="C39" s="4" t="s">
        <v>9</v>
      </c>
      <c r="E39" s="43"/>
      <c r="F39" s="43"/>
    </row>
    <row r="40" spans="1:6" x14ac:dyDescent="0.3">
      <c r="A40" s="3" t="s">
        <v>50</v>
      </c>
      <c r="B40" s="5">
        <f>B17/B21</f>
        <v>3.1560913462468599E-5</v>
      </c>
      <c r="C40" s="4" t="s">
        <v>9</v>
      </c>
      <c r="E40" s="43"/>
      <c r="F40" s="43"/>
    </row>
    <row r="41" spans="1:6" x14ac:dyDescent="0.3">
      <c r="A41" s="15" t="s">
        <v>57</v>
      </c>
      <c r="B41" s="16">
        <f>B38*B39</f>
        <v>7.4641560338738238E-5</v>
      </c>
      <c r="C41" s="15" t="s">
        <v>10</v>
      </c>
      <c r="E41" s="43"/>
      <c r="F41" s="43"/>
    </row>
    <row r="42" spans="1:6" x14ac:dyDescent="0.3">
      <c r="A42" s="15" t="s">
        <v>58</v>
      </c>
      <c r="B42" s="16">
        <f>B38*B40</f>
        <v>7.4641560338738238E-5</v>
      </c>
      <c r="C42" s="15" t="s">
        <v>10</v>
      </c>
      <c r="E42" s="43"/>
      <c r="F42" s="43"/>
    </row>
    <row r="43" spans="1:6" ht="3.6" customHeight="1" x14ac:dyDescent="0.3">
      <c r="A43" s="11"/>
      <c r="B43" s="11"/>
      <c r="C43" s="11"/>
      <c r="E43" s="43"/>
      <c r="F43" s="43"/>
    </row>
    <row r="44" spans="1:6" x14ac:dyDescent="0.3">
      <c r="A44" s="14" t="s">
        <v>21</v>
      </c>
      <c r="B44" s="12">
        <v>0.25</v>
      </c>
      <c r="C44" s="13"/>
      <c r="E44" s="43"/>
      <c r="F44" s="43"/>
    </row>
    <row r="45" spans="1:6" x14ac:dyDescent="0.3">
      <c r="A45" s="3" t="s">
        <v>5</v>
      </c>
      <c r="B45" s="5">
        <f>B44*4.73</f>
        <v>1.1825000000000001</v>
      </c>
      <c r="C45" s="4" t="s">
        <v>7</v>
      </c>
      <c r="E45" s="43"/>
      <c r="F45" s="43"/>
    </row>
    <row r="46" spans="1:6" x14ac:dyDescent="0.3">
      <c r="A46" s="3" t="s">
        <v>49</v>
      </c>
      <c r="B46" s="5">
        <f>B16/B21</f>
        <v>3.1560913462468599E-5</v>
      </c>
      <c r="C46" s="4" t="s">
        <v>9</v>
      </c>
      <c r="E46" s="43"/>
      <c r="F46" s="43"/>
    </row>
    <row r="47" spans="1:6" x14ac:dyDescent="0.3">
      <c r="A47" s="3" t="s">
        <v>50</v>
      </c>
      <c r="B47" s="5">
        <f>B17/B21</f>
        <v>3.1560913462468599E-5</v>
      </c>
      <c r="C47" s="4" t="s">
        <v>9</v>
      </c>
      <c r="E47" s="43"/>
      <c r="F47" s="43"/>
    </row>
    <row r="48" spans="1:6" x14ac:dyDescent="0.3">
      <c r="A48" s="15" t="s">
        <v>51</v>
      </c>
      <c r="B48" s="16">
        <f>B45*B46</f>
        <v>3.7320780169369119E-5</v>
      </c>
      <c r="C48" s="15" t="s">
        <v>10</v>
      </c>
      <c r="E48" s="43"/>
      <c r="F48" s="43"/>
    </row>
    <row r="49" spans="1:6" x14ac:dyDescent="0.3">
      <c r="A49" s="15" t="s">
        <v>52</v>
      </c>
      <c r="B49" s="16">
        <f>B45*B47</f>
        <v>3.7320780169369119E-5</v>
      </c>
      <c r="C49" s="15" t="s">
        <v>10</v>
      </c>
      <c r="E49" s="44"/>
      <c r="F49" s="44"/>
    </row>
    <row r="50" spans="1:6" ht="3.6" customHeight="1" x14ac:dyDescent="0.3">
      <c r="A50" s="11"/>
      <c r="B50" s="11"/>
      <c r="C50" s="11"/>
      <c r="E50" s="18"/>
      <c r="F50" s="18"/>
    </row>
  </sheetData>
  <mergeCells count="3">
    <mergeCell ref="A1:F1"/>
    <mergeCell ref="E13:F14"/>
    <mergeCell ref="E15:F49"/>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4A1A7-1744-45F7-A595-BF8B6590B69A}">
  <dimension ref="A1:F51"/>
  <sheetViews>
    <sheetView zoomScale="150" zoomScaleNormal="150" workbookViewId="0">
      <selection activeCell="B2" sqref="B2"/>
    </sheetView>
  </sheetViews>
  <sheetFormatPr defaultRowHeight="14.4" x14ac:dyDescent="0.3"/>
  <cols>
    <col min="1" max="1" width="37.77734375" customWidth="1"/>
    <col min="3" max="3" width="5.5546875" bestFit="1" customWidth="1"/>
    <col min="4" max="4" width="3.77734375" customWidth="1"/>
    <col min="5" max="6" width="25.77734375" customWidth="1"/>
  </cols>
  <sheetData>
    <row r="1" spans="1:6" ht="36.6" x14ac:dyDescent="0.6">
      <c r="A1" s="27" t="s">
        <v>22</v>
      </c>
      <c r="B1" s="28"/>
      <c r="C1" s="28"/>
      <c r="D1" s="28"/>
      <c r="E1" s="28"/>
      <c r="F1" s="29"/>
    </row>
    <row r="2" spans="1:6" x14ac:dyDescent="0.3">
      <c r="A2" s="1" t="s">
        <v>0</v>
      </c>
      <c r="B2" s="10">
        <v>0.01</v>
      </c>
      <c r="C2" s="2" t="s">
        <v>6</v>
      </c>
      <c r="E2" s="19" t="s">
        <v>15</v>
      </c>
      <c r="F2" s="19" t="s">
        <v>31</v>
      </c>
    </row>
    <row r="3" spans="1:6" x14ac:dyDescent="0.3">
      <c r="A3" s="1" t="s">
        <v>2</v>
      </c>
      <c r="B3" s="10">
        <v>0.01</v>
      </c>
      <c r="C3" s="2" t="s">
        <v>6</v>
      </c>
      <c r="E3" s="20"/>
      <c r="F3" s="20"/>
    </row>
    <row r="4" spans="1:6" x14ac:dyDescent="0.3">
      <c r="A4" s="1" t="s">
        <v>24</v>
      </c>
      <c r="B4" s="10">
        <v>0.02</v>
      </c>
      <c r="C4" s="2" t="s">
        <v>7</v>
      </c>
      <c r="E4" s="21" t="s">
        <v>13</v>
      </c>
      <c r="F4" s="21" t="s">
        <v>32</v>
      </c>
    </row>
    <row r="5" spans="1:6" x14ac:dyDescent="0.3">
      <c r="A5" s="1" t="s">
        <v>44</v>
      </c>
      <c r="B5" s="10">
        <v>0.01</v>
      </c>
      <c r="C5" s="2" t="s">
        <v>7</v>
      </c>
      <c r="E5" s="21"/>
      <c r="F5" s="21"/>
    </row>
    <row r="6" spans="1:6" x14ac:dyDescent="0.3">
      <c r="A6" s="1" t="s">
        <v>43</v>
      </c>
      <c r="B6" s="23">
        <v>0</v>
      </c>
      <c r="C6" s="2" t="s">
        <v>10</v>
      </c>
      <c r="E6" s="21" t="s">
        <v>14</v>
      </c>
      <c r="F6" s="21" t="s">
        <v>14</v>
      </c>
    </row>
    <row r="7" spans="1:6" x14ac:dyDescent="0.3">
      <c r="A7" s="1" t="s">
        <v>38</v>
      </c>
      <c r="B7" s="23">
        <v>0</v>
      </c>
      <c r="C7" s="2" t="s">
        <v>62</v>
      </c>
      <c r="E7" s="21"/>
      <c r="F7" s="21"/>
    </row>
    <row r="8" spans="1:6" x14ac:dyDescent="0.3">
      <c r="A8" s="24" t="s">
        <v>39</v>
      </c>
      <c r="B8" s="25">
        <f>B6*B7</f>
        <v>0</v>
      </c>
      <c r="C8" s="26" t="s">
        <v>10</v>
      </c>
      <c r="E8" s="21"/>
      <c r="F8" s="21"/>
    </row>
    <row r="9" spans="1:6" x14ac:dyDescent="0.3">
      <c r="A9" s="1" t="s">
        <v>40</v>
      </c>
      <c r="B9" s="23">
        <v>0</v>
      </c>
      <c r="C9" s="2" t="s">
        <v>62</v>
      </c>
      <c r="E9" s="20"/>
      <c r="F9" s="20"/>
    </row>
    <row r="10" spans="1:6" x14ac:dyDescent="0.3">
      <c r="A10" s="24" t="s">
        <v>45</v>
      </c>
      <c r="B10" s="25">
        <f>B6*B9</f>
        <v>0</v>
      </c>
      <c r="C10" s="26" t="s">
        <v>10</v>
      </c>
      <c r="E10" s="21"/>
      <c r="F10" s="21"/>
    </row>
    <row r="11" spans="1:6" x14ac:dyDescent="0.3">
      <c r="A11" s="15" t="s">
        <v>34</v>
      </c>
      <c r="B11" s="50">
        <f>B16/B15</f>
        <v>1</v>
      </c>
      <c r="C11" s="15" t="s">
        <v>11</v>
      </c>
      <c r="E11" s="21" t="s">
        <v>41</v>
      </c>
      <c r="F11" s="21" t="s">
        <v>42</v>
      </c>
    </row>
    <row r="12" spans="1:6" x14ac:dyDescent="0.3">
      <c r="A12" s="15" t="s">
        <v>12</v>
      </c>
      <c r="B12" s="50">
        <f>B15/B16</f>
        <v>1</v>
      </c>
      <c r="C12" s="15" t="s">
        <v>11</v>
      </c>
      <c r="E12" s="21"/>
      <c r="F12" s="21"/>
    </row>
    <row r="13" spans="1:6" ht="3.6" customHeight="1" x14ac:dyDescent="0.3">
      <c r="A13" s="7"/>
      <c r="B13" s="8"/>
      <c r="C13" s="9"/>
      <c r="E13" s="48"/>
      <c r="F13" s="48"/>
    </row>
    <row r="14" spans="1:6" x14ac:dyDescent="0.3">
      <c r="A14" s="3" t="s">
        <v>33</v>
      </c>
      <c r="B14" s="5">
        <f>B5/B4</f>
        <v>0.5</v>
      </c>
      <c r="C14" s="4" t="s">
        <v>6</v>
      </c>
      <c r="E14" s="49"/>
      <c r="F14" s="49"/>
    </row>
    <row r="15" spans="1:6" x14ac:dyDescent="0.3">
      <c r="A15" s="3" t="s">
        <v>46</v>
      </c>
      <c r="B15" s="5">
        <f>(B5*B2/100)*1000*0.85</f>
        <v>8.4999999999999995E-4</v>
      </c>
      <c r="C15" s="4" t="s">
        <v>10</v>
      </c>
      <c r="E15" s="30" t="s">
        <v>17</v>
      </c>
      <c r="F15" s="31"/>
    </row>
    <row r="16" spans="1:6" x14ac:dyDescent="0.3">
      <c r="A16" s="3" t="s">
        <v>47</v>
      </c>
      <c r="B16" s="5">
        <f>(B5*B3/100)*1000*0.85+B10</f>
        <v>8.4999999999999995E-4</v>
      </c>
      <c r="C16" s="4" t="s">
        <v>10</v>
      </c>
      <c r="E16" s="32"/>
      <c r="F16" s="33"/>
    </row>
    <row r="17" spans="1:6" ht="3.6" customHeight="1" x14ac:dyDescent="0.3">
      <c r="A17" s="7"/>
      <c r="B17" s="8"/>
      <c r="C17" s="9"/>
      <c r="E17" s="34" t="s">
        <v>59</v>
      </c>
      <c r="F17" s="45"/>
    </row>
    <row r="18" spans="1:6" x14ac:dyDescent="0.3">
      <c r="A18" s="1" t="s">
        <v>48</v>
      </c>
      <c r="B18" s="17">
        <v>1</v>
      </c>
      <c r="C18" s="2" t="s">
        <v>8</v>
      </c>
      <c r="E18" s="46"/>
      <c r="F18" s="47"/>
    </row>
    <row r="19" spans="1:6" x14ac:dyDescent="0.3">
      <c r="A19" s="3" t="s">
        <v>4</v>
      </c>
      <c r="B19" s="6">
        <f>B18*28.349523</f>
        <v>28.349523000000001</v>
      </c>
      <c r="C19" s="4" t="s">
        <v>7</v>
      </c>
      <c r="E19" s="46"/>
      <c r="F19" s="47"/>
    </row>
    <row r="20" spans="1:6" x14ac:dyDescent="0.3">
      <c r="A20" s="3" t="s">
        <v>29</v>
      </c>
      <c r="B20" s="6">
        <f>B9</f>
        <v>0</v>
      </c>
      <c r="C20" s="4" t="s">
        <v>37</v>
      </c>
      <c r="E20" s="46"/>
      <c r="F20" s="47"/>
    </row>
    <row r="21" spans="1:6" x14ac:dyDescent="0.3">
      <c r="A21" s="3" t="s">
        <v>4</v>
      </c>
      <c r="B21" s="6">
        <f>B20*1</f>
        <v>0</v>
      </c>
      <c r="C21" s="4" t="s">
        <v>7</v>
      </c>
      <c r="E21" s="46"/>
      <c r="F21" s="47"/>
    </row>
    <row r="22" spans="1:6" x14ac:dyDescent="0.3">
      <c r="A22" s="3" t="s">
        <v>30</v>
      </c>
      <c r="B22" s="6">
        <f>B19*0.8+B21*0.95</f>
        <v>22.679618400000003</v>
      </c>
      <c r="C22" s="4" t="s">
        <v>7</v>
      </c>
      <c r="E22" s="46"/>
      <c r="F22" s="47"/>
    </row>
    <row r="23" spans="1:6" ht="3.6" customHeight="1" x14ac:dyDescent="0.3">
      <c r="A23" s="7"/>
      <c r="B23" s="8"/>
      <c r="C23" s="9"/>
      <c r="E23" s="46"/>
      <c r="F23" s="47"/>
    </row>
    <row r="24" spans="1:6" x14ac:dyDescent="0.3">
      <c r="A24" s="14" t="s">
        <v>19</v>
      </c>
      <c r="B24" s="12">
        <v>1</v>
      </c>
      <c r="C24" s="13"/>
      <c r="E24" s="46"/>
      <c r="F24" s="47"/>
    </row>
    <row r="25" spans="1:6" x14ac:dyDescent="0.3">
      <c r="A25" s="3" t="s">
        <v>5</v>
      </c>
      <c r="B25" s="5">
        <f>B24*4.73</f>
        <v>4.7300000000000004</v>
      </c>
      <c r="C25" s="4" t="s">
        <v>7</v>
      </c>
      <c r="E25" s="46"/>
      <c r="F25" s="47"/>
    </row>
    <row r="26" spans="1:6" x14ac:dyDescent="0.3">
      <c r="A26" s="3" t="s">
        <v>49</v>
      </c>
      <c r="B26" s="5">
        <f>B15/B22</f>
        <v>3.7478584736681454E-5</v>
      </c>
      <c r="C26" s="4" t="s">
        <v>9</v>
      </c>
      <c r="E26" s="46"/>
      <c r="F26" s="47"/>
    </row>
    <row r="27" spans="1:6" x14ac:dyDescent="0.3">
      <c r="A27" s="3" t="s">
        <v>50</v>
      </c>
      <c r="B27" s="5">
        <f>B16/B22</f>
        <v>3.7478584736681454E-5</v>
      </c>
      <c r="C27" s="4" t="s">
        <v>9</v>
      </c>
      <c r="E27" s="46"/>
      <c r="F27" s="47"/>
    </row>
    <row r="28" spans="1:6" x14ac:dyDescent="0.3">
      <c r="A28" s="15" t="s">
        <v>53</v>
      </c>
      <c r="B28" s="16">
        <f>B25*B26</f>
        <v>1.7727370580450328E-4</v>
      </c>
      <c r="C28" s="15" t="s">
        <v>10</v>
      </c>
      <c r="E28" s="46"/>
      <c r="F28" s="47"/>
    </row>
    <row r="29" spans="1:6" x14ac:dyDescent="0.3">
      <c r="A29" s="15" t="s">
        <v>54</v>
      </c>
      <c r="B29" s="16">
        <f>B25*B27</f>
        <v>1.7727370580450328E-4</v>
      </c>
      <c r="C29" s="15" t="s">
        <v>10</v>
      </c>
      <c r="E29" s="46"/>
      <c r="F29" s="47"/>
    </row>
    <row r="30" spans="1:6" ht="3.6" customHeight="1" x14ac:dyDescent="0.3">
      <c r="A30" s="7"/>
      <c r="B30" s="8"/>
      <c r="C30" s="9"/>
      <c r="E30" s="46"/>
      <c r="F30" s="47"/>
    </row>
    <row r="31" spans="1:6" x14ac:dyDescent="0.3">
      <c r="A31" s="14" t="s">
        <v>18</v>
      </c>
      <c r="B31" s="12">
        <v>0.75</v>
      </c>
      <c r="C31" s="13"/>
      <c r="E31" s="46"/>
      <c r="F31" s="47"/>
    </row>
    <row r="32" spans="1:6" x14ac:dyDescent="0.3">
      <c r="A32" s="3" t="s">
        <v>5</v>
      </c>
      <c r="B32" s="5">
        <f>B31*4.73</f>
        <v>3.5475000000000003</v>
      </c>
      <c r="C32" s="4" t="s">
        <v>7</v>
      </c>
      <c r="E32" s="46"/>
      <c r="F32" s="47"/>
    </row>
    <row r="33" spans="1:6" x14ac:dyDescent="0.3">
      <c r="A33" s="3" t="s">
        <v>49</v>
      </c>
      <c r="B33" s="5">
        <f>B15/B22</f>
        <v>3.7478584736681454E-5</v>
      </c>
      <c r="C33" s="4" t="s">
        <v>9</v>
      </c>
      <c r="E33" s="46"/>
      <c r="F33" s="47"/>
    </row>
    <row r="34" spans="1:6" x14ac:dyDescent="0.3">
      <c r="A34" s="3" t="s">
        <v>50</v>
      </c>
      <c r="B34" s="5">
        <f>B16/B22</f>
        <v>3.7478584736681454E-5</v>
      </c>
      <c r="C34" s="4" t="s">
        <v>9</v>
      </c>
      <c r="E34" s="46"/>
      <c r="F34" s="47"/>
    </row>
    <row r="35" spans="1:6" x14ac:dyDescent="0.3">
      <c r="A35" s="15" t="s">
        <v>55</v>
      </c>
      <c r="B35" s="16">
        <f>B32*B33</f>
        <v>1.3295527935337748E-4</v>
      </c>
      <c r="C35" s="15" t="s">
        <v>10</v>
      </c>
      <c r="E35" s="46"/>
      <c r="F35" s="47"/>
    </row>
    <row r="36" spans="1:6" x14ac:dyDescent="0.3">
      <c r="A36" s="15" t="s">
        <v>56</v>
      </c>
      <c r="B36" s="16">
        <f>B32*B34</f>
        <v>1.3295527935337748E-4</v>
      </c>
      <c r="C36" s="15" t="s">
        <v>10</v>
      </c>
      <c r="E36" s="46"/>
      <c r="F36" s="47"/>
    </row>
    <row r="37" spans="1:6" ht="3.6" customHeight="1" x14ac:dyDescent="0.3">
      <c r="A37" s="11"/>
      <c r="B37" s="11"/>
      <c r="C37" s="11"/>
      <c r="E37" s="46"/>
      <c r="F37" s="47"/>
    </row>
    <row r="38" spans="1:6" x14ac:dyDescent="0.3">
      <c r="A38" s="14" t="s">
        <v>20</v>
      </c>
      <c r="B38" s="12">
        <v>0.5</v>
      </c>
      <c r="C38" s="13"/>
      <c r="E38" s="46"/>
      <c r="F38" s="47"/>
    </row>
    <row r="39" spans="1:6" x14ac:dyDescent="0.3">
      <c r="A39" s="3" t="s">
        <v>5</v>
      </c>
      <c r="B39" s="5">
        <f>B38*4.73</f>
        <v>2.3650000000000002</v>
      </c>
      <c r="C39" s="4" t="s">
        <v>7</v>
      </c>
      <c r="E39" s="46"/>
      <c r="F39" s="47"/>
    </row>
    <row r="40" spans="1:6" x14ac:dyDescent="0.3">
      <c r="A40" s="3" t="s">
        <v>49</v>
      </c>
      <c r="B40" s="5">
        <f>B15/B22</f>
        <v>3.7478584736681454E-5</v>
      </c>
      <c r="C40" s="4" t="s">
        <v>9</v>
      </c>
      <c r="E40" s="46"/>
      <c r="F40" s="47"/>
    </row>
    <row r="41" spans="1:6" x14ac:dyDescent="0.3">
      <c r="A41" s="3" t="s">
        <v>50</v>
      </c>
      <c r="B41" s="5">
        <f>B16/B22</f>
        <v>3.7478584736681454E-5</v>
      </c>
      <c r="C41" s="4" t="s">
        <v>9</v>
      </c>
      <c r="E41" s="46"/>
      <c r="F41" s="47"/>
    </row>
    <row r="42" spans="1:6" x14ac:dyDescent="0.3">
      <c r="A42" s="15" t="s">
        <v>57</v>
      </c>
      <c r="B42" s="16">
        <f>B39*B40</f>
        <v>8.8636852902251642E-5</v>
      </c>
      <c r="C42" s="15" t="s">
        <v>10</v>
      </c>
      <c r="E42" s="46"/>
      <c r="F42" s="47"/>
    </row>
    <row r="43" spans="1:6" x14ac:dyDescent="0.3">
      <c r="A43" s="15" t="s">
        <v>58</v>
      </c>
      <c r="B43" s="16">
        <f>B39*B41</f>
        <v>8.8636852902251642E-5</v>
      </c>
      <c r="C43" s="15" t="s">
        <v>10</v>
      </c>
      <c r="E43" s="46"/>
      <c r="F43" s="47"/>
    </row>
    <row r="44" spans="1:6" ht="3.6" customHeight="1" x14ac:dyDescent="0.3">
      <c r="A44" s="11"/>
      <c r="B44" s="11"/>
      <c r="C44" s="11"/>
      <c r="E44" s="46"/>
      <c r="F44" s="47"/>
    </row>
    <row r="45" spans="1:6" x14ac:dyDescent="0.3">
      <c r="A45" s="14" t="s">
        <v>21</v>
      </c>
      <c r="B45" s="12">
        <v>0.25</v>
      </c>
      <c r="C45" s="13"/>
      <c r="E45" s="46"/>
      <c r="F45" s="47"/>
    </row>
    <row r="46" spans="1:6" x14ac:dyDescent="0.3">
      <c r="A46" s="3" t="s">
        <v>5</v>
      </c>
      <c r="B46" s="5">
        <f>B45*4.73</f>
        <v>1.1825000000000001</v>
      </c>
      <c r="C46" s="4" t="s">
        <v>7</v>
      </c>
      <c r="E46" s="46"/>
      <c r="F46" s="47"/>
    </row>
    <row r="47" spans="1:6" x14ac:dyDescent="0.3">
      <c r="A47" s="3" t="s">
        <v>49</v>
      </c>
      <c r="B47" s="5">
        <f>B15/B22</f>
        <v>3.7478584736681454E-5</v>
      </c>
      <c r="C47" s="4" t="s">
        <v>9</v>
      </c>
      <c r="E47" s="46"/>
      <c r="F47" s="47"/>
    </row>
    <row r="48" spans="1:6" x14ac:dyDescent="0.3">
      <c r="A48" s="3" t="s">
        <v>50</v>
      </c>
      <c r="B48" s="5">
        <f>B16/B22</f>
        <v>3.7478584736681454E-5</v>
      </c>
      <c r="C48" s="4" t="s">
        <v>9</v>
      </c>
      <c r="E48" s="46"/>
      <c r="F48" s="47"/>
    </row>
    <row r="49" spans="1:6" x14ac:dyDescent="0.3">
      <c r="A49" s="15" t="s">
        <v>51</v>
      </c>
      <c r="B49" s="16">
        <f>B46*B47</f>
        <v>4.4318426451125821E-5</v>
      </c>
      <c r="C49" s="15" t="s">
        <v>10</v>
      </c>
      <c r="E49" s="46"/>
      <c r="F49" s="47"/>
    </row>
    <row r="50" spans="1:6" x14ac:dyDescent="0.3">
      <c r="A50" s="15" t="s">
        <v>52</v>
      </c>
      <c r="B50" s="16">
        <f>B46*B48</f>
        <v>4.4318426451125821E-5</v>
      </c>
      <c r="C50" s="15" t="s">
        <v>10</v>
      </c>
      <c r="E50" s="38"/>
      <c r="F50" s="39"/>
    </row>
    <row r="51" spans="1:6" ht="3.6" customHeight="1" x14ac:dyDescent="0.3">
      <c r="A51" s="11"/>
      <c r="B51" s="11"/>
      <c r="C51" s="11"/>
      <c r="E51" s="18"/>
      <c r="F51" s="18"/>
    </row>
  </sheetData>
  <mergeCells count="5">
    <mergeCell ref="E17:F50"/>
    <mergeCell ref="E13:E14"/>
    <mergeCell ref="F13:F14"/>
    <mergeCell ref="A1:F1"/>
    <mergeCell ref="E15:F1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2E132-39AD-4892-89B4-6AB75535E49E}">
  <dimension ref="A1:F51"/>
  <sheetViews>
    <sheetView zoomScale="150" zoomScaleNormal="150" workbookViewId="0">
      <selection activeCell="B2" sqref="B2"/>
    </sheetView>
  </sheetViews>
  <sheetFormatPr defaultRowHeight="14.4" x14ac:dyDescent="0.3"/>
  <cols>
    <col min="1" max="1" width="37.77734375" customWidth="1"/>
    <col min="3" max="3" width="5.5546875" bestFit="1" customWidth="1"/>
    <col min="4" max="4" width="3.77734375" customWidth="1"/>
    <col min="5" max="6" width="25.77734375" customWidth="1"/>
  </cols>
  <sheetData>
    <row r="1" spans="1:6" ht="36.6" x14ac:dyDescent="0.6">
      <c r="A1" s="27" t="s">
        <v>23</v>
      </c>
      <c r="B1" s="28"/>
      <c r="C1" s="28"/>
      <c r="D1" s="28"/>
      <c r="E1" s="28"/>
      <c r="F1" s="29"/>
    </row>
    <row r="2" spans="1:6" x14ac:dyDescent="0.3">
      <c r="A2" s="1" t="s">
        <v>0</v>
      </c>
      <c r="B2" s="10">
        <v>0.01</v>
      </c>
      <c r="C2" s="2" t="s">
        <v>6</v>
      </c>
      <c r="E2" s="19" t="s">
        <v>15</v>
      </c>
      <c r="F2" s="19" t="s">
        <v>31</v>
      </c>
    </row>
    <row r="3" spans="1:6" x14ac:dyDescent="0.3">
      <c r="A3" s="1" t="s">
        <v>2</v>
      </c>
      <c r="B3" s="10">
        <v>0.01</v>
      </c>
      <c r="C3" s="2" t="s">
        <v>6</v>
      </c>
      <c r="E3" s="20"/>
      <c r="F3" s="20"/>
    </row>
    <row r="4" spans="1:6" x14ac:dyDescent="0.3">
      <c r="A4" s="1" t="s">
        <v>24</v>
      </c>
      <c r="B4" s="10">
        <v>0.02</v>
      </c>
      <c r="C4" s="2" t="s">
        <v>7</v>
      </c>
      <c r="E4" s="21" t="s">
        <v>13</v>
      </c>
      <c r="F4" s="21" t="s">
        <v>32</v>
      </c>
    </row>
    <row r="5" spans="1:6" x14ac:dyDescent="0.3">
      <c r="A5" s="1" t="s">
        <v>44</v>
      </c>
      <c r="B5" s="10">
        <v>0.01</v>
      </c>
      <c r="C5" s="2" t="s">
        <v>7</v>
      </c>
      <c r="E5" s="21"/>
      <c r="F5" s="21"/>
    </row>
    <row r="6" spans="1:6" x14ac:dyDescent="0.3">
      <c r="A6" s="1" t="s">
        <v>43</v>
      </c>
      <c r="B6" s="23">
        <v>0</v>
      </c>
      <c r="C6" s="2" t="s">
        <v>10</v>
      </c>
      <c r="E6" s="21" t="s">
        <v>14</v>
      </c>
      <c r="F6" s="21" t="s">
        <v>14</v>
      </c>
    </row>
    <row r="7" spans="1:6" x14ac:dyDescent="0.3">
      <c r="A7" s="1" t="s">
        <v>38</v>
      </c>
      <c r="B7" s="23">
        <v>0</v>
      </c>
      <c r="C7" s="2" t="s">
        <v>62</v>
      </c>
      <c r="E7" s="21"/>
      <c r="F7" s="21"/>
    </row>
    <row r="8" spans="1:6" x14ac:dyDescent="0.3">
      <c r="A8" s="24" t="s">
        <v>39</v>
      </c>
      <c r="B8" s="25">
        <f>B6*B7</f>
        <v>0</v>
      </c>
      <c r="C8" s="26" t="s">
        <v>10</v>
      </c>
      <c r="E8" s="21"/>
      <c r="F8" s="21"/>
    </row>
    <row r="9" spans="1:6" x14ac:dyDescent="0.3">
      <c r="A9" s="1" t="s">
        <v>40</v>
      </c>
      <c r="B9" s="23">
        <v>0</v>
      </c>
      <c r="C9" s="2" t="s">
        <v>62</v>
      </c>
      <c r="E9" s="20"/>
      <c r="F9" s="20"/>
    </row>
    <row r="10" spans="1:6" x14ac:dyDescent="0.3">
      <c r="A10" s="24" t="s">
        <v>45</v>
      </c>
      <c r="B10" s="25">
        <f>B6*B9</f>
        <v>0</v>
      </c>
      <c r="C10" s="26" t="s">
        <v>10</v>
      </c>
      <c r="E10" s="21"/>
      <c r="F10" s="21"/>
    </row>
    <row r="11" spans="1:6" x14ac:dyDescent="0.3">
      <c r="A11" s="15" t="s">
        <v>34</v>
      </c>
      <c r="B11" s="50">
        <f>B16/B15</f>
        <v>1</v>
      </c>
      <c r="C11" s="15" t="s">
        <v>11</v>
      </c>
      <c r="E11" s="21" t="s">
        <v>41</v>
      </c>
      <c r="F11" s="21" t="s">
        <v>42</v>
      </c>
    </row>
    <row r="12" spans="1:6" x14ac:dyDescent="0.3">
      <c r="A12" s="15" t="s">
        <v>12</v>
      </c>
      <c r="B12" s="50">
        <f>B15/B16</f>
        <v>1</v>
      </c>
      <c r="C12" s="15" t="s">
        <v>11</v>
      </c>
      <c r="E12" s="21"/>
      <c r="F12" s="21"/>
    </row>
    <row r="13" spans="1:6" ht="3.6" customHeight="1" x14ac:dyDescent="0.3">
      <c r="A13" s="7"/>
      <c r="B13" s="8"/>
      <c r="C13" s="9"/>
      <c r="E13" s="48"/>
      <c r="F13" s="48"/>
    </row>
    <row r="14" spans="1:6" x14ac:dyDescent="0.3">
      <c r="A14" s="3" t="s">
        <v>33</v>
      </c>
      <c r="B14" s="5">
        <f>B5/B4</f>
        <v>0.5</v>
      </c>
      <c r="C14" s="4" t="s">
        <v>6</v>
      </c>
      <c r="E14" s="49"/>
      <c r="F14" s="49"/>
    </row>
    <row r="15" spans="1:6" x14ac:dyDescent="0.3">
      <c r="A15" s="3" t="s">
        <v>46</v>
      </c>
      <c r="B15" s="5">
        <f>(B5*B2/100)*1000*0.85</f>
        <v>8.4999999999999995E-4</v>
      </c>
      <c r="C15" s="4" t="s">
        <v>10</v>
      </c>
      <c r="E15" s="30" t="s">
        <v>17</v>
      </c>
      <c r="F15" s="31"/>
    </row>
    <row r="16" spans="1:6" x14ac:dyDescent="0.3">
      <c r="A16" s="3" t="s">
        <v>47</v>
      </c>
      <c r="B16" s="5">
        <f>(B5*B3/100)*1000*0.85+B10</f>
        <v>8.4999999999999995E-4</v>
      </c>
      <c r="C16" s="4" t="s">
        <v>10</v>
      </c>
      <c r="E16" s="32"/>
      <c r="F16" s="33"/>
    </row>
    <row r="17" spans="1:6" ht="3.6" customHeight="1" x14ac:dyDescent="0.3">
      <c r="A17" s="7"/>
      <c r="B17" s="8"/>
      <c r="C17" s="9"/>
      <c r="E17" s="34" t="s">
        <v>60</v>
      </c>
      <c r="F17" s="45"/>
    </row>
    <row r="18" spans="1:6" x14ac:dyDescent="0.3">
      <c r="A18" s="1" t="s">
        <v>48</v>
      </c>
      <c r="B18" s="17">
        <v>1</v>
      </c>
      <c r="C18" s="2" t="s">
        <v>8</v>
      </c>
      <c r="E18" s="46"/>
      <c r="F18" s="47"/>
    </row>
    <row r="19" spans="1:6" x14ac:dyDescent="0.3">
      <c r="A19" s="3" t="s">
        <v>4</v>
      </c>
      <c r="B19" s="6">
        <f>B18*28.349523</f>
        <v>28.349523000000001</v>
      </c>
      <c r="C19" s="4" t="s">
        <v>7</v>
      </c>
      <c r="E19" s="46"/>
      <c r="F19" s="47"/>
    </row>
    <row r="20" spans="1:6" x14ac:dyDescent="0.3">
      <c r="A20" s="3" t="s">
        <v>29</v>
      </c>
      <c r="B20" s="6">
        <f>B6</f>
        <v>0</v>
      </c>
      <c r="C20" s="4" t="s">
        <v>37</v>
      </c>
      <c r="E20" s="46"/>
      <c r="F20" s="47"/>
    </row>
    <row r="21" spans="1:6" x14ac:dyDescent="0.3">
      <c r="A21" s="3" t="s">
        <v>4</v>
      </c>
      <c r="B21" s="6">
        <f>B20*1</f>
        <v>0</v>
      </c>
      <c r="C21" s="4" t="s">
        <v>7</v>
      </c>
      <c r="E21" s="46"/>
      <c r="F21" s="47"/>
    </row>
    <row r="22" spans="1:6" x14ac:dyDescent="0.3">
      <c r="A22" s="3" t="s">
        <v>30</v>
      </c>
      <c r="B22" s="6">
        <f>B19*0.8+B21*0.95</f>
        <v>22.679618400000003</v>
      </c>
      <c r="C22" s="4" t="s">
        <v>7</v>
      </c>
      <c r="E22" s="46"/>
      <c r="F22" s="47"/>
    </row>
    <row r="23" spans="1:6" ht="3.6" customHeight="1" x14ac:dyDescent="0.3">
      <c r="A23" s="7"/>
      <c r="B23" s="8"/>
      <c r="C23" s="9"/>
      <c r="E23" s="46"/>
      <c r="F23" s="47"/>
    </row>
    <row r="24" spans="1:6" x14ac:dyDescent="0.3">
      <c r="A24" s="14" t="s">
        <v>19</v>
      </c>
      <c r="B24" s="12">
        <v>1</v>
      </c>
      <c r="C24" s="13"/>
      <c r="E24" s="46"/>
      <c r="F24" s="47"/>
    </row>
    <row r="25" spans="1:6" x14ac:dyDescent="0.3">
      <c r="A25" s="3" t="s">
        <v>5</v>
      </c>
      <c r="B25" s="5">
        <f>B24*4.73</f>
        <v>4.7300000000000004</v>
      </c>
      <c r="C25" s="4" t="s">
        <v>7</v>
      </c>
      <c r="E25" s="46"/>
      <c r="F25" s="47"/>
    </row>
    <row r="26" spans="1:6" x14ac:dyDescent="0.3">
      <c r="A26" s="3" t="s">
        <v>49</v>
      </c>
      <c r="B26" s="5">
        <f>B15/B22</f>
        <v>3.7478584736681454E-5</v>
      </c>
      <c r="C26" s="4" t="s">
        <v>9</v>
      </c>
      <c r="E26" s="46"/>
      <c r="F26" s="47"/>
    </row>
    <row r="27" spans="1:6" x14ac:dyDescent="0.3">
      <c r="A27" s="3" t="s">
        <v>50</v>
      </c>
      <c r="B27" s="5">
        <f>B16/B22</f>
        <v>3.7478584736681454E-5</v>
      </c>
      <c r="C27" s="4" t="s">
        <v>9</v>
      </c>
      <c r="E27" s="46"/>
      <c r="F27" s="47"/>
    </row>
    <row r="28" spans="1:6" x14ac:dyDescent="0.3">
      <c r="A28" s="15" t="s">
        <v>53</v>
      </c>
      <c r="B28" s="16">
        <f>B25*B26</f>
        <v>1.7727370580450328E-4</v>
      </c>
      <c r="C28" s="15" t="s">
        <v>10</v>
      </c>
      <c r="E28" s="46"/>
      <c r="F28" s="47"/>
    </row>
    <row r="29" spans="1:6" x14ac:dyDescent="0.3">
      <c r="A29" s="15" t="s">
        <v>54</v>
      </c>
      <c r="B29" s="16">
        <f>B25*B27</f>
        <v>1.7727370580450328E-4</v>
      </c>
      <c r="C29" s="15" t="s">
        <v>10</v>
      </c>
      <c r="E29" s="46"/>
      <c r="F29" s="47"/>
    </row>
    <row r="30" spans="1:6" ht="3.6" customHeight="1" x14ac:dyDescent="0.3">
      <c r="A30" s="7"/>
      <c r="B30" s="8"/>
      <c r="C30" s="9"/>
      <c r="E30" s="46"/>
      <c r="F30" s="47"/>
    </row>
    <row r="31" spans="1:6" x14ac:dyDescent="0.3">
      <c r="A31" s="14" t="s">
        <v>18</v>
      </c>
      <c r="B31" s="12">
        <v>0.75</v>
      </c>
      <c r="C31" s="13"/>
      <c r="E31" s="46"/>
      <c r="F31" s="47"/>
    </row>
    <row r="32" spans="1:6" x14ac:dyDescent="0.3">
      <c r="A32" s="3" t="s">
        <v>5</v>
      </c>
      <c r="B32" s="5">
        <f>B31*4.73</f>
        <v>3.5475000000000003</v>
      </c>
      <c r="C32" s="4" t="s">
        <v>7</v>
      </c>
      <c r="E32" s="46"/>
      <c r="F32" s="47"/>
    </row>
    <row r="33" spans="1:6" x14ac:dyDescent="0.3">
      <c r="A33" s="3" t="s">
        <v>49</v>
      </c>
      <c r="B33" s="5">
        <f>B15/B22</f>
        <v>3.7478584736681454E-5</v>
      </c>
      <c r="C33" s="4" t="s">
        <v>9</v>
      </c>
      <c r="E33" s="46"/>
      <c r="F33" s="47"/>
    </row>
    <row r="34" spans="1:6" x14ac:dyDescent="0.3">
      <c r="A34" s="3" t="s">
        <v>50</v>
      </c>
      <c r="B34" s="5">
        <f>B16/B22</f>
        <v>3.7478584736681454E-5</v>
      </c>
      <c r="C34" s="4" t="s">
        <v>9</v>
      </c>
      <c r="E34" s="46"/>
      <c r="F34" s="47"/>
    </row>
    <row r="35" spans="1:6" x14ac:dyDescent="0.3">
      <c r="A35" s="15" t="s">
        <v>55</v>
      </c>
      <c r="B35" s="16">
        <f>B32*B33</f>
        <v>1.3295527935337748E-4</v>
      </c>
      <c r="C35" s="15" t="s">
        <v>10</v>
      </c>
      <c r="E35" s="46"/>
      <c r="F35" s="47"/>
    </row>
    <row r="36" spans="1:6" x14ac:dyDescent="0.3">
      <c r="A36" s="15" t="s">
        <v>56</v>
      </c>
      <c r="B36" s="16">
        <f>B32*B34</f>
        <v>1.3295527935337748E-4</v>
      </c>
      <c r="C36" s="15" t="s">
        <v>10</v>
      </c>
      <c r="E36" s="46"/>
      <c r="F36" s="47"/>
    </row>
    <row r="37" spans="1:6" ht="3.6" customHeight="1" x14ac:dyDescent="0.3">
      <c r="A37" s="11"/>
      <c r="B37" s="11"/>
      <c r="C37" s="11"/>
      <c r="E37" s="46"/>
      <c r="F37" s="47"/>
    </row>
    <row r="38" spans="1:6" x14ac:dyDescent="0.3">
      <c r="A38" s="14" t="s">
        <v>20</v>
      </c>
      <c r="B38" s="12">
        <v>0.5</v>
      </c>
      <c r="C38" s="13"/>
      <c r="E38" s="46"/>
      <c r="F38" s="47"/>
    </row>
    <row r="39" spans="1:6" x14ac:dyDescent="0.3">
      <c r="A39" s="3" t="s">
        <v>5</v>
      </c>
      <c r="B39" s="5">
        <f>B38*4.73</f>
        <v>2.3650000000000002</v>
      </c>
      <c r="C39" s="4" t="s">
        <v>7</v>
      </c>
      <c r="E39" s="46"/>
      <c r="F39" s="47"/>
    </row>
    <row r="40" spans="1:6" x14ac:dyDescent="0.3">
      <c r="A40" s="3" t="s">
        <v>49</v>
      </c>
      <c r="B40" s="5">
        <f>B15/B22</f>
        <v>3.7478584736681454E-5</v>
      </c>
      <c r="C40" s="4" t="s">
        <v>9</v>
      </c>
      <c r="E40" s="46"/>
      <c r="F40" s="47"/>
    </row>
    <row r="41" spans="1:6" x14ac:dyDescent="0.3">
      <c r="A41" s="3" t="s">
        <v>50</v>
      </c>
      <c r="B41" s="5">
        <f>B16/B22</f>
        <v>3.7478584736681454E-5</v>
      </c>
      <c r="C41" s="4" t="s">
        <v>9</v>
      </c>
      <c r="E41" s="46"/>
      <c r="F41" s="47"/>
    </row>
    <row r="42" spans="1:6" x14ac:dyDescent="0.3">
      <c r="A42" s="15" t="s">
        <v>57</v>
      </c>
      <c r="B42" s="16">
        <f>B39*B40</f>
        <v>8.8636852902251642E-5</v>
      </c>
      <c r="C42" s="15" t="s">
        <v>10</v>
      </c>
      <c r="E42" s="46"/>
      <c r="F42" s="47"/>
    </row>
    <row r="43" spans="1:6" x14ac:dyDescent="0.3">
      <c r="A43" s="15" t="s">
        <v>58</v>
      </c>
      <c r="B43" s="16">
        <f>B39*B41</f>
        <v>8.8636852902251642E-5</v>
      </c>
      <c r="C43" s="15" t="s">
        <v>10</v>
      </c>
      <c r="E43" s="46"/>
      <c r="F43" s="47"/>
    </row>
    <row r="44" spans="1:6" ht="3.6" customHeight="1" x14ac:dyDescent="0.3">
      <c r="A44" s="11"/>
      <c r="B44" s="11"/>
      <c r="C44" s="11"/>
      <c r="E44" s="46"/>
      <c r="F44" s="47"/>
    </row>
    <row r="45" spans="1:6" x14ac:dyDescent="0.3">
      <c r="A45" s="14" t="s">
        <v>21</v>
      </c>
      <c r="B45" s="12">
        <v>0.25</v>
      </c>
      <c r="C45" s="13"/>
      <c r="E45" s="46"/>
      <c r="F45" s="47"/>
    </row>
    <row r="46" spans="1:6" x14ac:dyDescent="0.3">
      <c r="A46" s="3" t="s">
        <v>5</v>
      </c>
      <c r="B46" s="5">
        <f>B45*4.73</f>
        <v>1.1825000000000001</v>
      </c>
      <c r="C46" s="4" t="s">
        <v>7</v>
      </c>
      <c r="E46" s="46"/>
      <c r="F46" s="47"/>
    </row>
    <row r="47" spans="1:6" x14ac:dyDescent="0.3">
      <c r="A47" s="3" t="s">
        <v>49</v>
      </c>
      <c r="B47" s="5">
        <f>B15/B22</f>
        <v>3.7478584736681454E-5</v>
      </c>
      <c r="C47" s="4" t="s">
        <v>9</v>
      </c>
      <c r="E47" s="46"/>
      <c r="F47" s="47"/>
    </row>
    <row r="48" spans="1:6" x14ac:dyDescent="0.3">
      <c r="A48" s="3" t="s">
        <v>50</v>
      </c>
      <c r="B48" s="5">
        <f>B16/B22</f>
        <v>3.7478584736681454E-5</v>
      </c>
      <c r="C48" s="4" t="s">
        <v>9</v>
      </c>
      <c r="E48" s="46"/>
      <c r="F48" s="47"/>
    </row>
    <row r="49" spans="1:6" x14ac:dyDescent="0.3">
      <c r="A49" s="15" t="s">
        <v>51</v>
      </c>
      <c r="B49" s="16">
        <f>B46*B47</f>
        <v>4.4318426451125821E-5</v>
      </c>
      <c r="C49" s="15" t="s">
        <v>10</v>
      </c>
      <c r="E49" s="46"/>
      <c r="F49" s="47"/>
    </row>
    <row r="50" spans="1:6" x14ac:dyDescent="0.3">
      <c r="A50" s="15" t="s">
        <v>52</v>
      </c>
      <c r="B50" s="16">
        <f>B46*B48</f>
        <v>4.4318426451125821E-5</v>
      </c>
      <c r="C50" s="15" t="s">
        <v>10</v>
      </c>
      <c r="E50" s="38"/>
      <c r="F50" s="39"/>
    </row>
    <row r="51" spans="1:6" ht="3.6" customHeight="1" x14ac:dyDescent="0.3">
      <c r="A51" s="11"/>
      <c r="B51" s="11"/>
      <c r="C51" s="11"/>
      <c r="E51" s="18"/>
      <c r="F51" s="18"/>
    </row>
  </sheetData>
  <mergeCells count="5">
    <mergeCell ref="A1:F1"/>
    <mergeCell ref="E15:F16"/>
    <mergeCell ref="E17:F50"/>
    <mergeCell ref="E13:E14"/>
    <mergeCell ref="F13:F14"/>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Cannabis Butter - 2 Flowers</vt:lpstr>
      <vt:lpstr>Cannabis Oil - 2 Flowers</vt:lpstr>
      <vt:lpstr>Cannabis Butter - Flower &amp; CBD</vt:lpstr>
      <vt:lpstr>Cannabis Oil - Flower &amp; CBD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H</dc:creator>
  <cp:lastModifiedBy>BADMUTHAFUCK-19</cp:lastModifiedBy>
  <dcterms:created xsi:type="dcterms:W3CDTF">2018-08-04T01:13:10Z</dcterms:created>
  <dcterms:modified xsi:type="dcterms:W3CDTF">2019-12-09T02:07:10Z</dcterms:modified>
</cp:coreProperties>
</file>